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OE UNIT\2021 Budget\"/>
    </mc:Choice>
  </mc:AlternateContent>
  <bookViews>
    <workbookView xWindow="0" yWindow="0" windowWidth="24000" windowHeight="9600" activeTab="2"/>
  </bookViews>
  <sheets>
    <sheet name="Statutory Body Budget" sheetId="1" r:id="rId1"/>
    <sheet name="Statutory Body HR" sheetId="2" r:id="rId2"/>
    <sheet name="Statutory Body KPI" sheetId="3" r:id="rId3"/>
  </sheets>
  <externalReferences>
    <externalReference r:id="rId4"/>
  </externalReferences>
  <calcPr calcId="162913"/>
</workbook>
</file>

<file path=xl/calcChain.xml><?xml version="1.0" encoding="utf-8"?>
<calcChain xmlns="http://schemas.openxmlformats.org/spreadsheetml/2006/main">
  <c r="L7" i="2" l="1"/>
  <c r="F62" i="2" l="1"/>
  <c r="G62" i="2"/>
  <c r="H62" i="2"/>
  <c r="I62" i="2"/>
  <c r="D62" i="2"/>
  <c r="E62" i="2"/>
  <c r="E47" i="1" l="1"/>
  <c r="E29" i="1"/>
  <c r="E30" i="1"/>
  <c r="E20" i="1"/>
  <c r="D30" i="1" l="1"/>
  <c r="F30" i="1"/>
  <c r="L20" i="3"/>
  <c r="K20" i="3"/>
  <c r="J20" i="3"/>
  <c r="I20" i="3"/>
  <c r="H20" i="3"/>
  <c r="G20" i="3"/>
  <c r="F20" i="3"/>
  <c r="L13" i="3"/>
  <c r="K13" i="3"/>
  <c r="L12" i="3"/>
  <c r="L14" i="3" s="1"/>
  <c r="K12" i="3"/>
  <c r="K14" i="3" s="1"/>
  <c r="J12" i="3"/>
  <c r="I12" i="3"/>
  <c r="H12" i="3"/>
  <c r="G12" i="3"/>
  <c r="F12" i="3"/>
  <c r="G13" i="3" l="1"/>
  <c r="G14" i="3" s="1"/>
  <c r="J13" i="3" l="1"/>
  <c r="J14" i="3" s="1"/>
  <c r="F13" i="3"/>
  <c r="F14" i="3" s="1"/>
  <c r="H13" i="3" l="1"/>
  <c r="H14" i="3" s="1"/>
  <c r="I13" i="3"/>
  <c r="I14" i="3" s="1"/>
  <c r="B69" i="2" l="1"/>
  <c r="I67" i="2"/>
  <c r="I69" i="2" s="1"/>
  <c r="H67" i="2"/>
  <c r="G67" i="2"/>
  <c r="F67" i="2"/>
  <c r="F69" i="2" s="1"/>
  <c r="E67" i="2"/>
  <c r="D67" i="2"/>
  <c r="E48" i="2"/>
  <c r="C27" i="1"/>
  <c r="C30" i="1" s="1"/>
  <c r="C25" i="1"/>
  <c r="B30" i="1"/>
  <c r="G20" i="1"/>
  <c r="H20" i="1"/>
  <c r="B20" i="1"/>
  <c r="C20" i="1"/>
  <c r="D20" i="1"/>
  <c r="F20" i="1"/>
  <c r="G69" i="2" l="1"/>
  <c r="H69" i="2"/>
  <c r="E69" i="2"/>
  <c r="D69" i="2"/>
  <c r="G30" i="1"/>
  <c r="H30" i="1"/>
  <c r="B61" i="1"/>
  <c r="C61" i="1"/>
  <c r="C62" i="1" s="1"/>
  <c r="C63" i="1" s="1"/>
  <c r="C65" i="1" s="1"/>
  <c r="D61" i="1"/>
  <c r="E61" i="1"/>
  <c r="E62" i="1" s="1"/>
  <c r="F61" i="1"/>
  <c r="G61" i="1"/>
  <c r="H61" i="1"/>
  <c r="E63" i="1" l="1"/>
  <c r="E65" i="1" s="1"/>
  <c r="H62" i="1"/>
  <c r="H63" i="1" s="1"/>
  <c r="H65" i="1" s="1"/>
  <c r="G62" i="1"/>
  <c r="G63" i="1" s="1"/>
  <c r="G65" i="1" s="1"/>
  <c r="D62" i="1"/>
  <c r="D63" i="1" s="1"/>
  <c r="D65" i="1" s="1"/>
  <c r="B62" i="1"/>
  <c r="F62" i="1"/>
  <c r="F63" i="1" s="1"/>
  <c r="B63" i="1" l="1"/>
  <c r="B65" i="1" s="1"/>
  <c r="F65" i="1"/>
</calcChain>
</file>

<file path=xl/sharedStrings.xml><?xml version="1.0" encoding="utf-8"?>
<sst xmlns="http://schemas.openxmlformats.org/spreadsheetml/2006/main" count="220" uniqueCount="187">
  <si>
    <t xml:space="preserve">STATUTORY BODY INCOME AND EXPENDITURE DETAILED SHEET </t>
  </si>
  <si>
    <t>Unaudited Actuals</t>
  </si>
  <si>
    <t xml:space="preserve">Approved Budget </t>
  </si>
  <si>
    <t xml:space="preserve">Revised Budget </t>
  </si>
  <si>
    <t>Forecast Outturn</t>
  </si>
  <si>
    <t xml:space="preserve">Estimate </t>
  </si>
  <si>
    <t>Forward Estimate</t>
  </si>
  <si>
    <t>Description</t>
  </si>
  <si>
    <t xml:space="preserve">Outturn </t>
  </si>
  <si>
    <t>Interest Income</t>
  </si>
  <si>
    <t xml:space="preserve">TOTAL INCOME </t>
  </si>
  <si>
    <t>Salaries</t>
  </si>
  <si>
    <t>Wages</t>
  </si>
  <si>
    <t>Allowances</t>
  </si>
  <si>
    <t>Pension and Gratuities</t>
  </si>
  <si>
    <t>Directors' fees and expenses</t>
  </si>
  <si>
    <t>Local Travel and Subsistence</t>
  </si>
  <si>
    <t>International Travel and Subsistence</t>
  </si>
  <si>
    <t>Utilities</t>
  </si>
  <si>
    <t>Communications Expenses</t>
  </si>
  <si>
    <t>Office Expenses</t>
  </si>
  <si>
    <t>Maintenance Expenses</t>
  </si>
  <si>
    <t>Subscriptions, Periodicals, Books, etc.</t>
  </si>
  <si>
    <t>Other Supplies, Materials and Equipment</t>
  </si>
  <si>
    <t>Uniforms &amp; Protective Clothing</t>
  </si>
  <si>
    <t>Professional and Consultancy Services</t>
  </si>
  <si>
    <t>Computer License Software and Hardware Maintenance</t>
  </si>
  <si>
    <t>Insurance</t>
  </si>
  <si>
    <t>Hosting and Entertainment</t>
  </si>
  <si>
    <t>Training</t>
  </si>
  <si>
    <t>Advertising and Promotions</t>
  </si>
  <si>
    <t>Subscriptions and Contributions</t>
  </si>
  <si>
    <t>Auditing and Accounting</t>
  </si>
  <si>
    <t>Board Expenses</t>
  </si>
  <si>
    <t>Depreciation and Amortization</t>
  </si>
  <si>
    <t>Bank Charges</t>
  </si>
  <si>
    <t>Other Operating Expenses</t>
  </si>
  <si>
    <t>Operating Costs</t>
  </si>
  <si>
    <t>Total Expenditure</t>
  </si>
  <si>
    <t>Operating Deficit/Surplus before Capital Projects</t>
  </si>
  <si>
    <t>Capital Projects</t>
  </si>
  <si>
    <t>Operating Deficit /Surplus after Capital Projects</t>
  </si>
  <si>
    <t>GOVERNMENT OF THE ANGUILLA</t>
  </si>
  <si>
    <t>Subvention from GOA</t>
  </si>
  <si>
    <t>2020</t>
  </si>
  <si>
    <t>Social Security Contributions</t>
  </si>
  <si>
    <t xml:space="preserve">Human </t>
  </si>
  <si>
    <t>Payroll Cost</t>
  </si>
  <si>
    <t>Resources</t>
  </si>
  <si>
    <t>Estimate</t>
  </si>
  <si>
    <t>Salary Staff</t>
  </si>
  <si>
    <t>Waged Staff</t>
  </si>
  <si>
    <t>GOVERNMENT OF ANGUILLA</t>
  </si>
  <si>
    <t>[LIST NAME OF POSITIONS]</t>
  </si>
  <si>
    <t>STATUTORY BODY SUMMARY</t>
  </si>
  <si>
    <t>MISSION:</t>
  </si>
  <si>
    <t>STRATEGIC PRIORITIES:</t>
  </si>
  <si>
    <t>Programme/Department</t>
  </si>
  <si>
    <t>Operating Expenditure</t>
  </si>
  <si>
    <t xml:space="preserve">Capital Expenditure </t>
  </si>
  <si>
    <t>TOTAL AGENCY BUDGET CEILING</t>
  </si>
  <si>
    <t>STATUTORY BODY STAFFING RESOURCES – Actual Number of Staff by Category</t>
  </si>
  <si>
    <t>Executive/Managerial</t>
  </si>
  <si>
    <t>Technical/Front Line Services</t>
  </si>
  <si>
    <t>Administrative Support</t>
  </si>
  <si>
    <t xml:space="preserve">TOTAL AGENCY STAFFING </t>
  </si>
  <si>
    <t>PROGRAMME PERFORMANCE INFORMATION</t>
  </si>
  <si>
    <t>KEY PERFORMANCE INDICATORS</t>
  </si>
  <si>
    <t xml:space="preserve">Output Indicators (the quantity of output or services delivered by the programme) </t>
  </si>
  <si>
    <t>Outcome Indicators (the planned or achieved outcomes or impacts of the programme and/or effectiveness in achieving programme objectives)</t>
  </si>
  <si>
    <t xml:space="preserve"> EXPENDITURE - BY PROGRAMME</t>
  </si>
  <si>
    <t>2020 Approved Budget</t>
  </si>
  <si>
    <t xml:space="preserve">2020 Revised Budget </t>
  </si>
  <si>
    <t>2020 Forecast Outturn</t>
  </si>
  <si>
    <t>2021 Budget Estimates</t>
  </si>
  <si>
    <t>2022 Forward Estimates</t>
  </si>
  <si>
    <t>2023 Forward Estimates</t>
  </si>
  <si>
    <t>KEY PROGRAMME STRATEGIES 2021 (Aimed at improving programme performance)</t>
  </si>
  <si>
    <t>2019 Actual</t>
  </si>
  <si>
    <t>2020 Planned</t>
  </si>
  <si>
    <t>2020 Revised</t>
  </si>
  <si>
    <t>2020 Outturn</t>
  </si>
  <si>
    <t>2021 Estimate</t>
  </si>
  <si>
    <t>2022 Estimate</t>
  </si>
  <si>
    <t>2023 Estimate</t>
  </si>
  <si>
    <t>[INSERT INDICIATOR HERE]</t>
  </si>
  <si>
    <t>[NAME] 2021</t>
  </si>
  <si>
    <t>Programme and Performance Indicators for 2021</t>
  </si>
  <si>
    <t>KEY PROGRAMME STRATEGIES FOR 2021</t>
  </si>
  <si>
    <t>ACHIEVEMENTS/PROGRESS IN 2020</t>
  </si>
  <si>
    <t>Estimate of Human Resources for 2021</t>
  </si>
  <si>
    <t>2021</t>
  </si>
  <si>
    <t>Grade</t>
  </si>
  <si>
    <t>Operational Fees</t>
  </si>
  <si>
    <t>Sale of Goods</t>
  </si>
  <si>
    <t>Rental Income</t>
  </si>
  <si>
    <t>Donations and Other Grants</t>
  </si>
  <si>
    <t>Dues and Charges</t>
  </si>
  <si>
    <t>Other Operational Income</t>
  </si>
  <si>
    <t>Transactions between Statutory Bodies</t>
  </si>
  <si>
    <t>Staff Medical Insurance</t>
  </si>
  <si>
    <t>Rewards &amp; Incentives</t>
  </si>
  <si>
    <t>Total Personnel Costs</t>
  </si>
  <si>
    <t>Bad Debt write off/ increase provisions</t>
  </si>
  <si>
    <t>Expenditure paid to other Government Entities</t>
  </si>
  <si>
    <t>Sundry Expenses</t>
  </si>
  <si>
    <t>Rental of Property</t>
  </si>
  <si>
    <t>Rental of Equipment</t>
  </si>
  <si>
    <t>Water Production Costs (WCA)</t>
  </si>
  <si>
    <t>Pension &amp; Long Term Benefits (ASSB &amp; PSPF )</t>
  </si>
  <si>
    <t>Short Term Benefits (ASSB)</t>
  </si>
  <si>
    <t>Pension and Benefit Contributions (ASSB &amp; PSPF)</t>
  </si>
  <si>
    <t>Government Transfer (Statutory transfers of Surpluses)</t>
  </si>
  <si>
    <t>Net Surplus/Deficit after GoA Transfer</t>
  </si>
  <si>
    <t>Other</t>
  </si>
  <si>
    <t>ANGUILLA AIR &amp; SEA PORTS AUTHORITY</t>
  </si>
  <si>
    <t>Anguilla Air and Sea Ports Authority</t>
  </si>
  <si>
    <t>Chief Exeutive Officer</t>
  </si>
  <si>
    <t>Finance Manager</t>
  </si>
  <si>
    <t>Vacant</t>
  </si>
  <si>
    <t>Human Resources Manager</t>
  </si>
  <si>
    <t>Human Resources  - Executive Officer</t>
  </si>
  <si>
    <t>Facilities Manager</t>
  </si>
  <si>
    <t>Facilities Supervisor</t>
  </si>
  <si>
    <t>Customer Service Officer</t>
  </si>
  <si>
    <t>Cashiers</t>
  </si>
  <si>
    <t>Accounts Supervisor</t>
  </si>
  <si>
    <t>Accounts Officer - Receivables</t>
  </si>
  <si>
    <t>Tier 1</t>
  </si>
  <si>
    <t>Accounts Officer - Payables</t>
  </si>
  <si>
    <t>Accounts Officer - General Ledger</t>
  </si>
  <si>
    <t>Tier 2</t>
  </si>
  <si>
    <t>Banking and collections officer</t>
  </si>
  <si>
    <t>Senior Cashier/Supervisor</t>
  </si>
  <si>
    <t>Port Managers</t>
  </si>
  <si>
    <t>Port Managers, Security</t>
  </si>
  <si>
    <t>Port Officers</t>
  </si>
  <si>
    <t>Night Security Watchmen Supervisor</t>
  </si>
  <si>
    <t>Night Security Watchmen</t>
  </si>
  <si>
    <t>Port Attendants</t>
  </si>
  <si>
    <t>Tier 3</t>
  </si>
  <si>
    <t>Taxi dispatchers</t>
  </si>
  <si>
    <t>Piers and Harbour Master</t>
  </si>
  <si>
    <t>Maintenance Foreman</t>
  </si>
  <si>
    <t>Maintenance workers</t>
  </si>
  <si>
    <t>Heavy Equipment Operators</t>
  </si>
  <si>
    <t>Handyman</t>
  </si>
  <si>
    <t>Semi-skilled worker</t>
  </si>
  <si>
    <t xml:space="preserve">Quality Assurance </t>
  </si>
  <si>
    <t>vacant</t>
  </si>
  <si>
    <t>Air Traffic Controllers</t>
  </si>
  <si>
    <t>ATC 1</t>
  </si>
  <si>
    <t>ATC 2</t>
  </si>
  <si>
    <t>Air Traffic Controllers - Trainee</t>
  </si>
  <si>
    <t>ATC 3</t>
  </si>
  <si>
    <t>Aeronautic Information System Officers</t>
  </si>
  <si>
    <t>AIS Supervisor</t>
  </si>
  <si>
    <t>Administration Officers</t>
  </si>
  <si>
    <t>Meteorology Supervisor</t>
  </si>
  <si>
    <t>Meteorology Officers</t>
  </si>
  <si>
    <t>Aviation Security Manager</t>
  </si>
  <si>
    <t>Airport Safety Manager</t>
  </si>
  <si>
    <t>Airport Exeucitve Manager</t>
  </si>
  <si>
    <t>Operation Manager</t>
  </si>
  <si>
    <t>Senior Aviation Officer</t>
  </si>
  <si>
    <t>Security Sergeant</t>
  </si>
  <si>
    <t>Chief of Ports Security</t>
  </si>
  <si>
    <t>Security Officers</t>
  </si>
  <si>
    <t>Tier 4</t>
  </si>
  <si>
    <t>Tier 5</t>
  </si>
  <si>
    <t>Accounts Assistant</t>
  </si>
  <si>
    <t>The Anguilla Air and Sea Ports Authority exists to provide for co-ordinated and integrated systems of airports, sea ports and port services working closely with industry and port users to meet their changing needs by investing in port infrastructure and providing services in an efficient manner for the benefit of its users</t>
  </si>
  <si>
    <t>The Board of AASPA will focus on policy development and ensure that AASPA is operating within established policies, legislations, regulations and international obligations.  Continue to work in unison with key border control agencies; namely, Customs, Immigration and the Royal Anguilla Police Force for seamless collection of revenues, ease of business and overall safety at the ports.  Conduct a tariff review during 2020 with the intention of adjusting and regularizing tariffs, which shall be reflected in the 2020 Tariff Book for implementation in 2021 through the approval of the Minister.  This would allow the AASPA to build financial resiliency and mitigate more efficiently against externalities that may threaten financial inputs. Ensure financial information is prepared for timely and thorough audit processes.  Enforce legislation to control taxi, ferry boat, charter boat and other operations at Ports.  Where possible, the use of technology to ease and mitigate human error and duplication will be implemented.</t>
  </si>
  <si>
    <t>Implementation of new tariffs on passenger and cargo movements</t>
  </si>
  <si>
    <t>Cost cutting initiatives to reduce contingent liability</t>
  </si>
  <si>
    <t>Regulatory and audit compliance</t>
  </si>
  <si>
    <t>Tariff review exercise to proceed to the Minister for decision</t>
  </si>
  <si>
    <t>[Revised Tariff Implementation]</t>
  </si>
  <si>
    <t>[Security Training and SOP implementation]</t>
  </si>
  <si>
    <t>[Employee Appraisal and Handbook Implementation]</t>
  </si>
  <si>
    <t>KPI 1 - Passenger and cargo movements</t>
  </si>
  <si>
    <t>KPI 2 - Financial audit commencement and completion</t>
  </si>
  <si>
    <t>KPI 3 - Ports regulatory audits</t>
  </si>
  <si>
    <t>KPI 4 - completion and implementation of new tariff rates</t>
  </si>
  <si>
    <t>Passenger movements</t>
  </si>
  <si>
    <t>Cargo movements</t>
  </si>
  <si>
    <t>Impact of external threats - pandemics, natural disasters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</si>
</sst>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_);_(* \(#,##0\);_(* &quot;-&quot;_);_(@_)"/>
    <numFmt numFmtId="165" formatCode="_(&quot;$&quot;* #,##0.00_);_(&quot;$&quot;* \(#,##0.00\);_(&quot;$&quot;* &quot;-&quot;??_);_(@_)"/>
    <numFmt numFmtId="166" formatCode="_(* #,##0.00_);_(* \(#,##0.00\);_(* &quot;-&quot;??_);_(@_)"/>
    <numFmt numFmtId="167" formatCode="_(* #,##0_);_(* \(#,##0\);_(* &quot;-&quot;??_);_(@_)"/>
    <numFmt numFmtId="168" formatCode="_(&quot;$&quot;* #,##0_);_(&quot;$&quot;* \(#,##0\);_(&quot;$&quot;* &quot;-&quot;??_);_(@_)"/>
    <numFmt numFmtId="169" formatCode="0;[Red]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0"/>
      <name val="Arial"/>
      <family val="2"/>
    </font>
    <font>
      <sz val="12"/>
      <name val="Arial"/>
      <family val="2"/>
    </font>
    <font>
      <b/>
      <sz val="10"/>
      <name val="Arial"/>
      <family val="2"/>
    </font>
    <font>
      <b/>
      <i/>
      <sz val="11"/>
      <color theme="1"/>
      <name val="Arial"/>
      <family val="2"/>
    </font>
    <font>
      <b/>
      <sz val="16"/>
      <name val="Arial"/>
      <family val="2"/>
    </font>
    <font>
      <sz val="16"/>
      <name val="Arial"/>
      <family val="2"/>
    </font>
    <font>
      <b/>
      <sz val="16"/>
      <color rgb="FFFF0000"/>
      <name val="Arial"/>
      <family val="2"/>
    </font>
    <font>
      <b/>
      <sz val="16"/>
      <color theme="1"/>
      <name val="Arial"/>
      <family val="2"/>
    </font>
    <font>
      <sz val="16"/>
      <color rgb="FFFF0000"/>
      <name val="Arial"/>
      <family val="2"/>
    </font>
    <font>
      <sz val="13"/>
      <color theme="1"/>
      <name val="Calibri"/>
      <family val="2"/>
      <scheme val="minor"/>
    </font>
    <font>
      <b/>
      <i/>
      <sz val="11"/>
      <name val="Arial"/>
      <family val="2"/>
    </font>
    <font>
      <sz val="12"/>
      <color rgb="FFFF0000"/>
      <name val="Arial"/>
      <family val="2"/>
    </font>
  </fonts>
  <fills count="10">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auto="1"/>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xf numFmtId="166" fontId="1" fillId="0" borderId="0" applyFont="0" applyFill="0" applyBorder="0" applyAlignment="0" applyProtection="0"/>
    <xf numFmtId="165" fontId="1" fillId="0" borderId="0" applyFont="0" applyFill="0" applyBorder="0" applyAlignment="0" applyProtection="0"/>
    <xf numFmtId="0" fontId="4" fillId="0" borderId="0"/>
    <xf numFmtId="0" fontId="4" fillId="0" borderId="0"/>
    <xf numFmtId="0" fontId="4" fillId="0" borderId="0"/>
    <xf numFmtId="0" fontId="4" fillId="0" borderId="0"/>
    <xf numFmtId="166" fontId="4" fillId="0" borderId="0" applyFont="0" applyFill="0" applyBorder="0" applyAlignment="0" applyProtection="0"/>
    <xf numFmtId="0" fontId="1" fillId="0" borderId="0"/>
  </cellStyleXfs>
  <cellXfs count="223">
    <xf numFmtId="0" fontId="0" fillId="0" borderId="0" xfId="0"/>
    <xf numFmtId="167" fontId="5" fillId="0" borderId="14" xfId="1" applyNumberFormat="1" applyFont="1" applyFill="1" applyBorder="1" applyProtection="1"/>
    <xf numFmtId="0" fontId="6" fillId="2" borderId="1" xfId="6" quotePrefix="1" applyFont="1" applyFill="1" applyBorder="1" applyAlignment="1">
      <alignment horizontal="left" vertical="center"/>
    </xf>
    <xf numFmtId="0" fontId="6" fillId="2" borderId="22" xfId="6" applyFont="1" applyFill="1" applyBorder="1" applyAlignment="1">
      <alignment vertical="center"/>
    </xf>
    <xf numFmtId="0" fontId="6" fillId="2" borderId="7" xfId="6" quotePrefix="1" applyFont="1" applyFill="1" applyBorder="1" applyAlignment="1">
      <alignment horizontal="left" vertical="center"/>
    </xf>
    <xf numFmtId="0" fontId="6" fillId="3" borderId="14" xfId="6" applyFont="1" applyFill="1" applyBorder="1" applyAlignment="1">
      <alignment vertical="center"/>
    </xf>
    <xf numFmtId="164" fontId="6" fillId="3" borderId="8" xfId="6" applyNumberFormat="1" applyFont="1" applyFill="1" applyBorder="1" applyAlignment="1">
      <alignment horizontal="center"/>
    </xf>
    <xf numFmtId="164" fontId="6" fillId="3" borderId="23" xfId="6" applyNumberFormat="1" applyFont="1" applyFill="1" applyBorder="1" applyAlignment="1">
      <alignment horizontal="center"/>
    </xf>
    <xf numFmtId="0" fontId="6" fillId="2" borderId="10" xfId="6" applyFont="1" applyFill="1" applyBorder="1" applyAlignment="1">
      <alignment horizontal="left" vertical="center"/>
    </xf>
    <xf numFmtId="0" fontId="6" fillId="2" borderId="11" xfId="6" applyFont="1" applyFill="1" applyBorder="1" applyAlignment="1">
      <alignment vertical="center"/>
    </xf>
    <xf numFmtId="164" fontId="6" fillId="3" borderId="11" xfId="6" applyNumberFormat="1" applyFont="1" applyFill="1" applyBorder="1" applyAlignment="1">
      <alignment horizontal="center"/>
    </xf>
    <xf numFmtId="164" fontId="6" fillId="3" borderId="24" xfId="6" applyNumberFormat="1" applyFont="1" applyFill="1" applyBorder="1" applyAlignment="1">
      <alignment horizontal="center"/>
    </xf>
    <xf numFmtId="0" fontId="4" fillId="0" borderId="7" xfId="6" applyFont="1" applyFill="1" applyBorder="1" applyAlignment="1">
      <alignment horizontal="left"/>
    </xf>
    <xf numFmtId="0" fontId="4" fillId="0" borderId="14" xfId="6" applyNumberFormat="1" applyFont="1" applyFill="1" applyBorder="1" applyAlignment="1">
      <alignment horizontal="center"/>
    </xf>
    <xf numFmtId="167" fontId="4" fillId="0" borderId="25" xfId="7" applyNumberFormat="1" applyFont="1" applyFill="1" applyBorder="1"/>
    <xf numFmtId="0" fontId="0" fillId="0" borderId="0" xfId="0" applyBorder="1"/>
    <xf numFmtId="0" fontId="4" fillId="0" borderId="14" xfId="8" applyFont="1" applyBorder="1" applyAlignment="1">
      <alignment horizontal="center"/>
    </xf>
    <xf numFmtId="167" fontId="4" fillId="0" borderId="25" xfId="7" applyNumberFormat="1" applyFont="1" applyBorder="1"/>
    <xf numFmtId="167" fontId="4" fillId="0" borderId="25" xfId="7" applyNumberFormat="1" applyFont="1" applyFill="1" applyBorder="1" applyAlignment="1">
      <alignment horizontal="right"/>
    </xf>
    <xf numFmtId="0" fontId="6" fillId="4" borderId="26" xfId="6" applyFont="1" applyFill="1" applyBorder="1" applyAlignment="1">
      <alignment horizontal="left" vertical="center"/>
    </xf>
    <xf numFmtId="0" fontId="6" fillId="4" borderId="19" xfId="6" applyNumberFormat="1" applyFont="1" applyFill="1" applyBorder="1" applyAlignment="1">
      <alignment horizontal="center" vertical="center"/>
    </xf>
    <xf numFmtId="167" fontId="6" fillId="4" borderId="20" xfId="7" applyNumberFormat="1" applyFont="1" applyFill="1" applyBorder="1" applyAlignment="1">
      <alignment horizontal="right" vertical="center"/>
    </xf>
    <xf numFmtId="0" fontId="6" fillId="2" borderId="27" xfId="6" applyFont="1" applyFill="1" applyBorder="1" applyAlignment="1">
      <alignment horizontal="left" vertical="center"/>
    </xf>
    <xf numFmtId="0" fontId="6" fillId="2" borderId="28" xfId="6" applyNumberFormat="1" applyFont="1" applyFill="1" applyBorder="1" applyAlignment="1">
      <alignment horizontal="center" vertical="center"/>
    </xf>
    <xf numFmtId="167" fontId="6" fillId="2" borderId="29" xfId="7" applyNumberFormat="1" applyFont="1" applyFill="1" applyBorder="1" applyAlignment="1">
      <alignment horizontal="right" vertical="center"/>
    </xf>
    <xf numFmtId="0" fontId="6" fillId="0" borderId="0" xfId="6" applyFont="1" applyFill="1" applyBorder="1" applyAlignment="1">
      <alignment horizontal="left" vertical="center"/>
    </xf>
    <xf numFmtId="0" fontId="6" fillId="0" borderId="0" xfId="6" applyNumberFormat="1" applyFont="1" applyFill="1" applyBorder="1" applyAlignment="1">
      <alignment horizontal="center" vertical="center"/>
    </xf>
    <xf numFmtId="167" fontId="6" fillId="0" borderId="0" xfId="7" applyNumberFormat="1" applyFont="1" applyFill="1" applyBorder="1" applyAlignment="1">
      <alignment horizontal="right" vertical="center"/>
    </xf>
    <xf numFmtId="0" fontId="0" fillId="0" borderId="0" xfId="0" applyFill="1" applyBorder="1"/>
    <xf numFmtId="0" fontId="5" fillId="0" borderId="0" xfId="0" quotePrefix="1" applyFont="1" applyBorder="1" applyAlignment="1">
      <alignment horizontal="left"/>
    </xf>
    <xf numFmtId="49" fontId="7" fillId="0" borderId="0" xfId="0" applyNumberFormat="1" applyFont="1" applyBorder="1"/>
    <xf numFmtId="49" fontId="2" fillId="0" borderId="0" xfId="0" applyNumberFormat="1" applyFont="1" applyBorder="1"/>
    <xf numFmtId="49" fontId="6" fillId="0" borderId="0" xfId="0" applyNumberFormat="1" applyFont="1" applyBorder="1"/>
    <xf numFmtId="0" fontId="4" fillId="0" borderId="0" xfId="0" applyFont="1" applyBorder="1"/>
    <xf numFmtId="168" fontId="4" fillId="0" borderId="0" xfId="2" applyNumberFormat="1" applyFont="1" applyFill="1" applyBorder="1" applyAlignment="1" applyProtection="1">
      <alignment vertical="top" wrapText="1"/>
      <protection locked="0"/>
    </xf>
    <xf numFmtId="168" fontId="4" fillId="0" borderId="9" xfId="2" applyNumberFormat="1" applyFont="1" applyFill="1" applyBorder="1" applyAlignment="1" applyProtection="1">
      <alignment vertical="top" wrapText="1"/>
      <protection locked="0"/>
    </xf>
    <xf numFmtId="0" fontId="4" fillId="0" borderId="9" xfId="0" applyFont="1" applyFill="1" applyBorder="1" applyAlignment="1" applyProtection="1">
      <alignment vertical="top" wrapText="1"/>
    </xf>
    <xf numFmtId="0" fontId="4" fillId="0" borderId="0" xfId="0" applyFont="1" applyFill="1" applyBorder="1"/>
    <xf numFmtId="0" fontId="4" fillId="0" borderId="9" xfId="0" applyFont="1" applyFill="1" applyBorder="1"/>
    <xf numFmtId="10" fontId="4" fillId="0" borderId="0" xfId="0" applyNumberFormat="1" applyFont="1" applyFill="1" applyBorder="1" applyAlignment="1" applyProtection="1">
      <alignment vertical="top" wrapText="1"/>
    </xf>
    <xf numFmtId="10" fontId="4" fillId="0" borderId="9" xfId="0" applyNumberFormat="1" applyFont="1" applyFill="1" applyBorder="1" applyAlignment="1" applyProtection="1">
      <alignment vertical="top" wrapText="1"/>
    </xf>
    <xf numFmtId="10" fontId="4" fillId="0" borderId="0" xfId="0" applyNumberFormat="1" applyFont="1" applyFill="1" applyBorder="1" applyAlignment="1" applyProtection="1">
      <alignment vertical="top" wrapText="1"/>
      <protection locked="0"/>
    </xf>
    <xf numFmtId="10" fontId="4" fillId="0" borderId="9" xfId="0" applyNumberFormat="1" applyFont="1" applyFill="1" applyBorder="1" applyAlignment="1" applyProtection="1">
      <alignment vertical="top" wrapText="1"/>
      <protection locked="0"/>
    </xf>
    <xf numFmtId="10" fontId="4" fillId="0" borderId="45" xfId="0" applyNumberFormat="1" applyFont="1" applyFill="1" applyBorder="1" applyAlignment="1">
      <alignment vertical="top" wrapText="1"/>
    </xf>
    <xf numFmtId="10" fontId="4" fillId="0" borderId="45" xfId="0" applyNumberFormat="1" applyFont="1" applyFill="1" applyBorder="1" applyAlignment="1">
      <alignment vertical="top"/>
    </xf>
    <xf numFmtId="10" fontId="4" fillId="0" borderId="12" xfId="0" applyNumberFormat="1" applyFont="1" applyFill="1" applyBorder="1" applyAlignment="1">
      <alignment vertical="top"/>
    </xf>
    <xf numFmtId="0" fontId="4" fillId="0" borderId="0" xfId="0" applyFont="1"/>
    <xf numFmtId="168" fontId="4" fillId="0" borderId="36" xfId="2" applyNumberFormat="1" applyFont="1" applyFill="1" applyBorder="1" applyAlignment="1" applyProtection="1">
      <alignment vertical="top" wrapText="1"/>
      <protection locked="0"/>
    </xf>
    <xf numFmtId="168" fontId="6" fillId="5" borderId="0" xfId="2" applyNumberFormat="1" applyFont="1" applyFill="1" applyBorder="1" applyAlignment="1" applyProtection="1">
      <alignment vertical="top" wrapText="1"/>
    </xf>
    <xf numFmtId="168" fontId="6" fillId="5" borderId="9" xfId="2" applyNumberFormat="1" applyFont="1" applyFill="1" applyBorder="1" applyAlignment="1" applyProtection="1">
      <alignment vertical="top" wrapText="1"/>
    </xf>
    <xf numFmtId="0" fontId="4" fillId="0" borderId="49" xfId="6" applyFont="1" applyFill="1" applyBorder="1"/>
    <xf numFmtId="0" fontId="6" fillId="4" borderId="50" xfId="6" applyFont="1" applyFill="1" applyBorder="1" applyAlignment="1">
      <alignment vertical="center"/>
    </xf>
    <xf numFmtId="0" fontId="4" fillId="0" borderId="49" xfId="8" applyFont="1" applyBorder="1"/>
    <xf numFmtId="0" fontId="6" fillId="4" borderId="50" xfId="6" applyFont="1" applyFill="1" applyBorder="1" applyAlignment="1">
      <alignment horizontal="left" vertical="center"/>
    </xf>
    <xf numFmtId="0" fontId="6" fillId="2" borderId="51" xfId="6" applyFont="1" applyFill="1" applyBorder="1" applyAlignment="1">
      <alignment horizontal="left" vertical="center"/>
    </xf>
    <xf numFmtId="0" fontId="4" fillId="0" borderId="46" xfId="6" applyNumberFormat="1" applyFont="1" applyFill="1" applyBorder="1" applyAlignment="1">
      <alignment horizontal="center"/>
    </xf>
    <xf numFmtId="0" fontId="4" fillId="0" borderId="46" xfId="8" applyFont="1" applyBorder="1" applyAlignment="1">
      <alignment horizontal="center"/>
    </xf>
    <xf numFmtId="0" fontId="4" fillId="0" borderId="46" xfId="8" applyFont="1" applyFill="1" applyBorder="1" applyAlignment="1">
      <alignment horizontal="center"/>
    </xf>
    <xf numFmtId="0" fontId="6" fillId="4" borderId="47" xfId="6" applyNumberFormat="1" applyFont="1" applyFill="1" applyBorder="1" applyAlignment="1">
      <alignment horizontal="center" vertical="center"/>
    </xf>
    <xf numFmtId="0" fontId="6" fillId="2" borderId="48" xfId="6" applyNumberFormat="1" applyFont="1" applyFill="1" applyBorder="1" applyAlignment="1">
      <alignment horizontal="center" vertical="center"/>
    </xf>
    <xf numFmtId="0" fontId="0" fillId="0" borderId="52" xfId="0" applyBorder="1"/>
    <xf numFmtId="0" fontId="0" fillId="0" borderId="53" xfId="0" applyBorder="1"/>
    <xf numFmtId="0" fontId="0" fillId="0" borderId="53" xfId="0" applyFill="1" applyBorder="1"/>
    <xf numFmtId="0" fontId="4" fillId="0" borderId="53" xfId="6" applyFont="1" applyFill="1" applyBorder="1"/>
    <xf numFmtId="0" fontId="6" fillId="4" borderId="54" xfId="6" applyFont="1" applyFill="1" applyBorder="1" applyAlignment="1">
      <alignment vertical="center"/>
    </xf>
    <xf numFmtId="0" fontId="4" fillId="0" borderId="53" xfId="8" applyFont="1" applyBorder="1"/>
    <xf numFmtId="0" fontId="6" fillId="4" borderId="54" xfId="6" applyFont="1" applyFill="1" applyBorder="1" applyAlignment="1">
      <alignment horizontal="left" vertical="center"/>
    </xf>
    <xf numFmtId="0" fontId="6" fillId="2" borderId="55" xfId="6" applyFont="1" applyFill="1" applyBorder="1" applyAlignment="1">
      <alignment horizontal="left" vertical="center"/>
    </xf>
    <xf numFmtId="0" fontId="5" fillId="0" borderId="0" xfId="0" quotePrefix="1" applyFont="1" applyBorder="1" applyAlignment="1">
      <alignment horizontal="center"/>
    </xf>
    <xf numFmtId="0" fontId="4" fillId="5" borderId="32" xfId="0" applyFont="1" applyFill="1" applyBorder="1" applyAlignment="1" applyProtection="1">
      <alignment vertical="top" wrapText="1"/>
    </xf>
    <xf numFmtId="0" fontId="4" fillId="5" borderId="33" xfId="0" applyFont="1" applyFill="1" applyBorder="1" applyAlignment="1" applyProtection="1">
      <alignment vertical="top" wrapText="1"/>
    </xf>
    <xf numFmtId="0" fontId="4" fillId="0" borderId="0" xfId="0" applyFont="1" applyFill="1" applyBorder="1" applyAlignment="1" applyProtection="1">
      <alignment vertical="top" wrapText="1"/>
      <protection locked="0"/>
    </xf>
    <xf numFmtId="0" fontId="6" fillId="4" borderId="32" xfId="0" applyFont="1" applyFill="1" applyBorder="1" applyAlignment="1" applyProtection="1">
      <alignment horizontal="center" vertical="top" wrapText="1"/>
    </xf>
    <xf numFmtId="0" fontId="6" fillId="4" borderId="33" xfId="0" applyFont="1" applyFill="1" applyBorder="1" applyAlignment="1" applyProtection="1">
      <alignment horizontal="center" vertical="top" wrapText="1"/>
    </xf>
    <xf numFmtId="0" fontId="6" fillId="4" borderId="37" xfId="0" applyFont="1" applyFill="1" applyBorder="1" applyAlignment="1" applyProtection="1">
      <alignment horizontal="center" vertical="top" wrapText="1"/>
    </xf>
    <xf numFmtId="0" fontId="6" fillId="4" borderId="38" xfId="0" applyFont="1" applyFill="1" applyBorder="1" applyAlignment="1" applyProtection="1">
      <alignment horizontal="center" vertical="top" wrapText="1"/>
    </xf>
    <xf numFmtId="0" fontId="6" fillId="4" borderId="39" xfId="0" applyFont="1" applyFill="1" applyBorder="1" applyAlignment="1" applyProtection="1">
      <alignment horizontal="center" vertical="top" wrapText="1"/>
    </xf>
    <xf numFmtId="0" fontId="4" fillId="0" borderId="0" xfId="0" applyFont="1" applyFill="1" applyBorder="1" applyAlignment="1" applyProtection="1">
      <alignment vertical="top" wrapText="1"/>
    </xf>
    <xf numFmtId="0" fontId="4" fillId="0" borderId="9" xfId="0" applyFont="1" applyFill="1" applyBorder="1" applyAlignment="1" applyProtection="1">
      <alignment vertical="top" wrapText="1"/>
      <protection locked="0"/>
    </xf>
    <xf numFmtId="0" fontId="8" fillId="0" borderId="0" xfId="0" quotePrefix="1" applyFont="1" applyBorder="1" applyAlignment="1"/>
    <xf numFmtId="0" fontId="9" fillId="0" borderId="0" xfId="3" applyFont="1"/>
    <xf numFmtId="0" fontId="8" fillId="8" borderId="0" xfId="0" quotePrefix="1" applyFont="1" applyFill="1" applyBorder="1" applyAlignment="1"/>
    <xf numFmtId="0" fontId="10" fillId="0" borderId="0" xfId="0" quotePrefix="1" applyFont="1" applyBorder="1" applyAlignment="1"/>
    <xf numFmtId="0" fontId="11" fillId="2" borderId="2" xfId="3" applyFont="1" applyFill="1" applyBorder="1" applyAlignment="1" applyProtection="1">
      <alignment horizontal="center"/>
    </xf>
    <xf numFmtId="0" fontId="11" fillId="2" borderId="2" xfId="3" quotePrefix="1" applyNumberFormat="1" applyFont="1" applyFill="1" applyBorder="1" applyAlignment="1" applyProtection="1">
      <alignment horizontal="center"/>
    </xf>
    <xf numFmtId="0" fontId="11" fillId="2" borderId="6" xfId="3" applyFont="1" applyFill="1" applyBorder="1" applyAlignment="1" applyProtection="1">
      <alignment horizontal="center"/>
    </xf>
    <xf numFmtId="0" fontId="11" fillId="2" borderId="13" xfId="3" applyFont="1" applyFill="1" applyBorder="1" applyAlignment="1" applyProtection="1">
      <alignment horizontal="center" vertical="center" wrapText="1"/>
    </xf>
    <xf numFmtId="0" fontId="11" fillId="2" borderId="14" xfId="3" applyFont="1" applyFill="1" applyBorder="1" applyAlignment="1" applyProtection="1">
      <alignment horizontal="center" wrapText="1"/>
    </xf>
    <xf numFmtId="0" fontId="11" fillId="2" borderId="14" xfId="3" applyFont="1" applyFill="1" applyBorder="1" applyAlignment="1" applyProtection="1">
      <alignment horizontal="center"/>
    </xf>
    <xf numFmtId="0" fontId="11" fillId="2" borderId="9" xfId="3" applyFont="1" applyFill="1" applyBorder="1" applyAlignment="1" applyProtection="1">
      <alignment horizontal="center" wrapText="1"/>
    </xf>
    <xf numFmtId="167" fontId="9" fillId="0" borderId="14" xfId="1" applyNumberFormat="1" applyFont="1" applyFill="1" applyBorder="1" applyProtection="1"/>
    <xf numFmtId="167" fontId="9" fillId="0" borderId="9" xfId="1" applyNumberFormat="1" applyFont="1" applyFill="1" applyBorder="1" applyProtection="1"/>
    <xf numFmtId="0" fontId="12" fillId="0" borderId="0" xfId="3" applyFont="1"/>
    <xf numFmtId="0" fontId="9" fillId="0" borderId="13" xfId="4" applyFont="1" applyBorder="1" applyAlignment="1" applyProtection="1">
      <alignment wrapText="1"/>
    </xf>
    <xf numFmtId="167" fontId="12" fillId="0" borderId="14" xfId="1" applyNumberFormat="1" applyFont="1" applyFill="1" applyBorder="1" applyProtection="1"/>
    <xf numFmtId="167" fontId="12" fillId="0" borderId="9" xfId="1" applyNumberFormat="1" applyFont="1" applyFill="1" applyBorder="1" applyProtection="1"/>
    <xf numFmtId="0" fontId="8" fillId="2" borderId="15" xfId="4" applyFont="1" applyFill="1" applyBorder="1" applyAlignment="1" applyProtection="1">
      <alignment wrapText="1"/>
    </xf>
    <xf numFmtId="167" fontId="8" fillId="2" borderId="16" xfId="1" applyNumberFormat="1" applyFont="1" applyFill="1" applyBorder="1" applyProtection="1"/>
    <xf numFmtId="167" fontId="8" fillId="2" borderId="17" xfId="1" applyNumberFormat="1" applyFont="1" applyFill="1" applyBorder="1" applyProtection="1"/>
    <xf numFmtId="0" fontId="8" fillId="2" borderId="18" xfId="4" applyFont="1" applyFill="1" applyBorder="1" applyAlignment="1" applyProtection="1">
      <alignment wrapText="1"/>
    </xf>
    <xf numFmtId="167" fontId="8" fillId="2" borderId="19" xfId="1" applyNumberFormat="1" applyFont="1" applyFill="1" applyBorder="1" applyProtection="1"/>
    <xf numFmtId="167" fontId="8" fillId="2" borderId="20" xfId="1" applyNumberFormat="1" applyFont="1" applyFill="1" applyBorder="1" applyProtection="1"/>
    <xf numFmtId="0" fontId="8" fillId="6" borderId="15" xfId="4" applyFont="1" applyFill="1" applyBorder="1" applyAlignment="1" applyProtection="1">
      <alignment wrapText="1"/>
    </xf>
    <xf numFmtId="167" fontId="8" fillId="6" borderId="16" xfId="1" applyNumberFormat="1" applyFont="1" applyFill="1" applyBorder="1" applyProtection="1"/>
    <xf numFmtId="167" fontId="8" fillId="6" borderId="17" xfId="1" applyNumberFormat="1" applyFont="1" applyFill="1" applyBorder="1" applyProtection="1"/>
    <xf numFmtId="167" fontId="8" fillId="7" borderId="21" xfId="1" applyNumberFormat="1" applyFont="1" applyFill="1" applyBorder="1" applyAlignment="1" applyProtection="1">
      <alignment wrapText="1"/>
    </xf>
    <xf numFmtId="167" fontId="8" fillId="7" borderId="16" xfId="1" applyNumberFormat="1" applyFont="1" applyFill="1" applyBorder="1" applyProtection="1"/>
    <xf numFmtId="167" fontId="8" fillId="7" borderId="17" xfId="1" applyNumberFormat="1" applyFont="1" applyFill="1" applyBorder="1" applyProtection="1"/>
    <xf numFmtId="167" fontId="9" fillId="0" borderId="0" xfId="1" applyNumberFormat="1" applyFont="1"/>
    <xf numFmtId="167" fontId="8" fillId="0" borderId="21" xfId="1" applyNumberFormat="1" applyFont="1" applyFill="1" applyBorder="1" applyAlignment="1" applyProtection="1">
      <alignment wrapText="1"/>
    </xf>
    <xf numFmtId="167" fontId="8" fillId="0" borderId="16" xfId="1" applyNumberFormat="1" applyFont="1" applyFill="1" applyBorder="1" applyProtection="1"/>
    <xf numFmtId="167" fontId="8" fillId="0" borderId="17" xfId="1" applyNumberFormat="1" applyFont="1" applyFill="1" applyBorder="1" applyProtection="1"/>
    <xf numFmtId="167" fontId="8" fillId="7" borderId="15" xfId="1" applyNumberFormat="1" applyFont="1" applyFill="1" applyBorder="1" applyAlignment="1" applyProtection="1">
      <alignment wrapText="1"/>
    </xf>
    <xf numFmtId="167" fontId="8" fillId="7" borderId="0" xfId="1" applyNumberFormat="1" applyFont="1" applyFill="1" applyBorder="1" applyAlignment="1" applyProtection="1">
      <alignment wrapText="1"/>
    </xf>
    <xf numFmtId="167" fontId="8" fillId="7" borderId="0" xfId="1" applyNumberFormat="1" applyFont="1" applyFill="1" applyBorder="1" applyProtection="1"/>
    <xf numFmtId="0" fontId="9" fillId="0" borderId="13" xfId="4" applyFont="1" applyBorder="1" applyAlignment="1">
      <alignment wrapText="1"/>
    </xf>
    <xf numFmtId="0" fontId="9" fillId="0" borderId="0" xfId="3" applyFont="1" applyAlignment="1">
      <alignment wrapText="1"/>
    </xf>
    <xf numFmtId="167" fontId="5" fillId="9" borderId="14" xfId="1" applyNumberFormat="1" applyFont="1" applyFill="1" applyBorder="1" applyProtection="1"/>
    <xf numFmtId="0" fontId="13" fillId="0" borderId="0" xfId="0" applyFont="1"/>
    <xf numFmtId="167" fontId="4" fillId="0" borderId="0" xfId="7" applyNumberFormat="1" applyFont="1" applyFill="1" applyBorder="1" applyAlignment="1">
      <alignment horizontal="right"/>
    </xf>
    <xf numFmtId="167" fontId="4" fillId="0" borderId="49" xfId="7" applyNumberFormat="1" applyFont="1" applyFill="1" applyBorder="1" applyAlignment="1">
      <alignment horizontal="right"/>
    </xf>
    <xf numFmtId="167" fontId="0" fillId="0" borderId="0" xfId="0" applyNumberFormat="1"/>
    <xf numFmtId="166" fontId="4" fillId="0" borderId="0" xfId="1" applyFont="1" applyFill="1" applyBorder="1" applyAlignment="1" applyProtection="1">
      <alignment vertical="top" wrapText="1"/>
      <protection locked="0"/>
    </xf>
    <xf numFmtId="166" fontId="4" fillId="5" borderId="32" xfId="1" applyFont="1" applyFill="1" applyBorder="1" applyAlignment="1" applyProtection="1">
      <alignment vertical="top" wrapText="1"/>
    </xf>
    <xf numFmtId="166" fontId="5" fillId="0" borderId="14" xfId="1" applyFont="1" applyFill="1" applyBorder="1" applyProtection="1"/>
    <xf numFmtId="166" fontId="5" fillId="9" borderId="14" xfId="1" applyFont="1" applyFill="1" applyBorder="1" applyProtection="1"/>
    <xf numFmtId="167" fontId="9" fillId="0" borderId="0" xfId="3" applyNumberFormat="1" applyFont="1"/>
    <xf numFmtId="15" fontId="4" fillId="0" borderId="0" xfId="0" applyNumberFormat="1" applyFont="1" applyFill="1" applyBorder="1"/>
    <xf numFmtId="15" fontId="4" fillId="0" borderId="0" xfId="0" applyNumberFormat="1" applyFont="1" applyFill="1" applyBorder="1" applyAlignment="1" applyProtection="1">
      <alignment vertical="top" wrapText="1"/>
    </xf>
    <xf numFmtId="166" fontId="9" fillId="0" borderId="0" xfId="1" applyFont="1"/>
    <xf numFmtId="166" fontId="12" fillId="0" borderId="0" xfId="1" applyFont="1"/>
    <xf numFmtId="166" fontId="8" fillId="0" borderId="0" xfId="1" applyFont="1"/>
    <xf numFmtId="166" fontId="9" fillId="0" borderId="0" xfId="3" applyNumberFormat="1" applyFont="1"/>
    <xf numFmtId="166" fontId="8" fillId="2" borderId="16" xfId="1" applyNumberFormat="1" applyFont="1" applyFill="1" applyBorder="1" applyProtection="1"/>
    <xf numFmtId="0" fontId="5" fillId="0" borderId="13" xfId="4" applyFont="1" applyBorder="1" applyAlignment="1" applyProtection="1">
      <alignment wrapText="1"/>
    </xf>
    <xf numFmtId="0" fontId="5" fillId="0" borderId="13" xfId="4" applyFont="1" applyBorder="1" applyAlignment="1">
      <alignment wrapText="1"/>
    </xf>
    <xf numFmtId="0" fontId="5" fillId="0" borderId="13" xfId="5" applyFont="1" applyBorder="1" applyAlignment="1">
      <alignment wrapText="1"/>
    </xf>
    <xf numFmtId="0" fontId="5" fillId="0" borderId="13" xfId="5" applyFont="1" applyBorder="1" applyAlignment="1" applyProtection="1">
      <alignment wrapText="1"/>
    </xf>
    <xf numFmtId="167" fontId="15" fillId="0" borderId="14" xfId="1" applyNumberFormat="1" applyFont="1" applyFill="1" applyBorder="1" applyProtection="1"/>
    <xf numFmtId="0" fontId="15" fillId="0" borderId="0" xfId="3" applyFont="1"/>
    <xf numFmtId="166" fontId="4" fillId="0" borderId="0" xfId="0" applyNumberFormat="1" applyFont="1" applyFill="1" applyBorder="1" applyAlignment="1" applyProtection="1">
      <alignment vertical="top" wrapText="1"/>
      <protection locked="0"/>
    </xf>
    <xf numFmtId="167" fontId="6" fillId="0" borderId="20" xfId="7" applyNumberFormat="1" applyFont="1" applyFill="1" applyBorder="1" applyAlignment="1">
      <alignment horizontal="right" vertical="center"/>
    </xf>
    <xf numFmtId="166" fontId="0" fillId="0" borderId="0" xfId="1" applyFont="1"/>
    <xf numFmtId="167" fontId="6" fillId="9" borderId="20" xfId="7" applyNumberFormat="1" applyFont="1" applyFill="1" applyBorder="1" applyAlignment="1">
      <alignment horizontal="right" vertical="center"/>
    </xf>
    <xf numFmtId="0" fontId="11" fillId="2" borderId="8" xfId="3" applyFont="1" applyFill="1" applyBorder="1" applyAlignment="1" applyProtection="1">
      <alignment horizontal="center"/>
    </xf>
    <xf numFmtId="0" fontId="11" fillId="2" borderId="11" xfId="3" applyFont="1" applyFill="1" applyBorder="1" applyAlignment="1" applyProtection="1">
      <alignment horizontal="center"/>
    </xf>
    <xf numFmtId="0" fontId="11" fillId="2" borderId="8" xfId="3" applyFont="1" applyFill="1" applyBorder="1" applyAlignment="1" applyProtection="1">
      <alignment horizontal="center" wrapText="1"/>
    </xf>
    <xf numFmtId="0" fontId="11" fillId="2" borderId="11" xfId="3" applyFont="1" applyFill="1" applyBorder="1" applyAlignment="1" applyProtection="1">
      <alignment horizontal="center" wrapText="1"/>
    </xf>
    <xf numFmtId="0" fontId="11" fillId="2" borderId="23" xfId="3" applyFont="1" applyFill="1" applyBorder="1" applyAlignment="1" applyProtection="1">
      <alignment horizontal="center" wrapText="1"/>
    </xf>
    <xf numFmtId="0" fontId="11" fillId="2" borderId="24" xfId="3" applyFont="1" applyFill="1" applyBorder="1" applyAlignment="1" applyProtection="1">
      <alignment horizontal="center" wrapText="1"/>
    </xf>
    <xf numFmtId="0" fontId="11" fillId="2" borderId="1" xfId="3" applyFont="1" applyFill="1" applyBorder="1" applyAlignment="1" applyProtection="1">
      <alignment horizontal="center" vertical="center" wrapText="1"/>
    </xf>
    <xf numFmtId="0" fontId="11" fillId="2" borderId="7" xfId="3" applyFont="1" applyFill="1" applyBorder="1" applyAlignment="1" applyProtection="1">
      <alignment horizontal="center" vertical="center" wrapText="1"/>
    </xf>
    <xf numFmtId="0" fontId="11" fillId="2" borderId="10" xfId="3" applyFont="1" applyFill="1" applyBorder="1" applyAlignment="1" applyProtection="1">
      <alignment horizontal="center" vertical="center" wrapText="1"/>
    </xf>
    <xf numFmtId="17" fontId="8" fillId="2" borderId="3" xfId="3" quotePrefix="1" applyNumberFormat="1" applyFont="1" applyFill="1" applyBorder="1" applyAlignment="1">
      <alignment horizontal="center"/>
    </xf>
    <xf numFmtId="17" fontId="8" fillId="2" borderId="4" xfId="3" applyNumberFormat="1" applyFont="1" applyFill="1" applyBorder="1" applyAlignment="1">
      <alignment horizontal="center"/>
    </xf>
    <xf numFmtId="17" fontId="8" fillId="2" borderId="5" xfId="3" applyNumberFormat="1" applyFont="1" applyFill="1" applyBorder="1" applyAlignment="1">
      <alignment horizontal="center"/>
    </xf>
    <xf numFmtId="169" fontId="6" fillId="3" borderId="56" xfId="6" quotePrefix="1" applyNumberFormat="1" applyFont="1" applyFill="1" applyBorder="1" applyAlignment="1">
      <alignment horizontal="center" vertical="center"/>
    </xf>
    <xf numFmtId="169" fontId="6" fillId="3" borderId="57" xfId="6" quotePrefix="1" applyNumberFormat="1" applyFont="1" applyFill="1" applyBorder="1" applyAlignment="1">
      <alignment horizontal="center" vertical="center"/>
    </xf>
    <xf numFmtId="0" fontId="3" fillId="0" borderId="0" xfId="0" quotePrefix="1" applyFont="1" applyBorder="1" applyAlignment="1">
      <alignment horizontal="center"/>
    </xf>
    <xf numFmtId="0" fontId="5" fillId="0" borderId="0" xfId="0" quotePrefix="1" applyFont="1" applyBorder="1" applyAlignment="1">
      <alignment horizontal="center"/>
    </xf>
    <xf numFmtId="164" fontId="6" fillId="3" borderId="2" xfId="6" quotePrefix="1" applyNumberFormat="1" applyFont="1" applyFill="1" applyBorder="1" applyAlignment="1">
      <alignment horizontal="center"/>
    </xf>
    <xf numFmtId="164" fontId="6" fillId="3" borderId="6" xfId="6" applyNumberFormat="1" applyFont="1" applyFill="1" applyBorder="1" applyAlignment="1">
      <alignment horizontal="center"/>
    </xf>
    <xf numFmtId="0" fontId="14" fillId="0" borderId="18" xfId="0" applyFont="1" applyFill="1" applyBorder="1" applyAlignment="1" applyProtection="1">
      <alignment vertical="center" wrapText="1"/>
      <protection locked="0"/>
    </xf>
    <xf numFmtId="0" fontId="4" fillId="0" borderId="32" xfId="0" applyFont="1" applyFill="1" applyBorder="1" applyAlignment="1" applyProtection="1">
      <alignment vertical="center" wrapText="1"/>
      <protection locked="0"/>
    </xf>
    <xf numFmtId="0" fontId="4" fillId="0" borderId="33" xfId="0" applyFont="1" applyFill="1" applyBorder="1" applyAlignment="1" applyProtection="1">
      <alignment vertical="center" wrapText="1"/>
      <protection locked="0"/>
    </xf>
    <xf numFmtId="0" fontId="6" fillId="4" borderId="21" xfId="0" applyFont="1" applyFill="1" applyBorder="1" applyAlignment="1" applyProtection="1">
      <alignment horizontal="center" vertical="top" wrapText="1"/>
    </xf>
    <xf numFmtId="0" fontId="4" fillId="4" borderId="30" xfId="0" applyFont="1" applyFill="1" applyBorder="1" applyAlignment="1" applyProtection="1">
      <alignment horizontal="center" vertical="top" wrapText="1"/>
    </xf>
    <xf numFmtId="0" fontId="4" fillId="4" borderId="31" xfId="0" applyFont="1" applyFill="1" applyBorder="1" applyAlignment="1" applyProtection="1">
      <alignment horizontal="center" vertical="top" wrapText="1"/>
    </xf>
    <xf numFmtId="0" fontId="6" fillId="4" borderId="13" xfId="0" applyFont="1" applyFill="1" applyBorder="1" applyAlignment="1" applyProtection="1">
      <alignment horizontal="left" vertical="top" wrapText="1"/>
    </xf>
    <xf numFmtId="0" fontId="4" fillId="4" borderId="0" xfId="0" applyFont="1" applyFill="1" applyBorder="1" applyAlignment="1" applyProtection="1">
      <alignment horizontal="left" vertical="top" wrapText="1"/>
    </xf>
    <xf numFmtId="0" fontId="4" fillId="4" borderId="9" xfId="0" applyFont="1" applyFill="1" applyBorder="1" applyAlignment="1" applyProtection="1">
      <alignment horizontal="left" vertical="top" wrapText="1"/>
    </xf>
    <xf numFmtId="0" fontId="4" fillId="0" borderId="13"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4" borderId="13" xfId="0" applyFont="1" applyFill="1" applyBorder="1" applyAlignment="1" applyProtection="1">
      <alignment vertical="top" wrapText="1"/>
    </xf>
    <xf numFmtId="0" fontId="4" fillId="4" borderId="0" xfId="0" applyFont="1" applyFill="1" applyBorder="1" applyAlignment="1" applyProtection="1">
      <alignment vertical="top" wrapText="1"/>
    </xf>
    <xf numFmtId="0" fontId="4" fillId="4" borderId="9" xfId="0" applyFont="1" applyFill="1" applyBorder="1" applyAlignment="1" applyProtection="1">
      <alignment vertical="top" wrapText="1"/>
    </xf>
    <xf numFmtId="0" fontId="4" fillId="0" borderId="13"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6" fillId="4" borderId="34" xfId="0" applyFont="1" applyFill="1" applyBorder="1" applyAlignment="1" applyProtection="1">
      <alignment horizontal="center" vertical="top" wrapText="1"/>
    </xf>
    <xf numFmtId="0" fontId="6" fillId="4" borderId="35" xfId="0" applyFont="1" applyFill="1" applyBorder="1" applyAlignment="1" applyProtection="1">
      <alignment horizontal="center" vertical="top" wrapText="1"/>
    </xf>
    <xf numFmtId="0" fontId="6" fillId="4" borderId="36" xfId="0" applyFont="1" applyFill="1" applyBorder="1" applyAlignment="1" applyProtection="1">
      <alignment horizontal="center" vertical="top" wrapText="1"/>
    </xf>
    <xf numFmtId="0" fontId="6" fillId="4" borderId="38" xfId="0" applyFont="1" applyFill="1" applyBorder="1" applyAlignment="1" applyProtection="1">
      <alignment horizontal="left" vertical="top" wrapText="1"/>
    </xf>
    <xf numFmtId="0" fontId="4" fillId="0" borderId="13"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6" fillId="5" borderId="13" xfId="0" applyFont="1" applyFill="1" applyBorder="1" applyAlignment="1" applyProtection="1">
      <alignment vertical="top" wrapText="1"/>
    </xf>
    <xf numFmtId="0" fontId="6" fillId="5" borderId="0" xfId="0" applyFont="1" applyFill="1" applyBorder="1" applyAlignment="1" applyProtection="1">
      <alignment vertical="top" wrapText="1"/>
    </xf>
    <xf numFmtId="0" fontId="6" fillId="4" borderId="18" xfId="0" applyFont="1" applyFill="1" applyBorder="1" applyAlignment="1" applyProtection="1">
      <alignment horizontal="center" vertical="top" wrapText="1"/>
    </xf>
    <xf numFmtId="0" fontId="4" fillId="4" borderId="32" xfId="0" applyFont="1" applyFill="1" applyBorder="1" applyAlignment="1" applyProtection="1">
      <alignment horizontal="center" vertical="top" wrapText="1"/>
    </xf>
    <xf numFmtId="0" fontId="4" fillId="4" borderId="33" xfId="0" applyFont="1" applyFill="1" applyBorder="1" applyAlignment="1" applyProtection="1">
      <alignment horizontal="center" vertical="top" wrapText="1"/>
    </xf>
    <xf numFmtId="166" fontId="6" fillId="5" borderId="18" xfId="1" applyFont="1" applyFill="1" applyBorder="1" applyAlignment="1" applyProtection="1">
      <alignment vertical="top" wrapText="1"/>
    </xf>
    <xf numFmtId="166" fontId="4" fillId="5" borderId="32" xfId="1" applyFont="1" applyFill="1" applyBorder="1" applyAlignment="1" applyProtection="1">
      <alignment vertical="top" wrapText="1"/>
    </xf>
    <xf numFmtId="0" fontId="6" fillId="4" borderId="37" xfId="0" applyFont="1" applyFill="1" applyBorder="1" applyAlignment="1" applyProtection="1">
      <alignment horizontal="center" vertical="top" wrapText="1"/>
    </xf>
    <xf numFmtId="0" fontId="6" fillId="4" borderId="38" xfId="0" applyFont="1" applyFill="1" applyBorder="1" applyAlignment="1" applyProtection="1">
      <alignment horizontal="center" vertical="top" wrapText="1"/>
    </xf>
    <xf numFmtId="0" fontId="6" fillId="4" borderId="39" xfId="0" applyFont="1" applyFill="1" applyBorder="1" applyAlignment="1" applyProtection="1">
      <alignment horizontal="center" vertical="top" wrapText="1"/>
    </xf>
    <xf numFmtId="0" fontId="6" fillId="5" borderId="26" xfId="0" applyFont="1" applyFill="1" applyBorder="1" applyAlignment="1" applyProtection="1">
      <alignment horizontal="center" vertical="top" wrapText="1"/>
    </xf>
    <xf numFmtId="0" fontId="6" fillId="5" borderId="19" xfId="0" applyFont="1" applyFill="1" applyBorder="1" applyAlignment="1" applyProtection="1">
      <alignment horizontal="center" vertical="top" wrapText="1"/>
    </xf>
    <xf numFmtId="0" fontId="6" fillId="5" borderId="20" xfId="0" applyFont="1" applyFill="1" applyBorder="1" applyAlignment="1" applyProtection="1">
      <alignment horizontal="center" vertical="top" wrapText="1"/>
    </xf>
    <xf numFmtId="0" fontId="4" fillId="0" borderId="34" xfId="0" applyFont="1" applyFill="1" applyBorder="1" applyAlignment="1" applyProtection="1">
      <alignment horizontal="left" vertical="top" wrapText="1"/>
    </xf>
    <xf numFmtId="0" fontId="4" fillId="0" borderId="35" xfId="0" applyFont="1" applyFill="1" applyBorder="1" applyAlignment="1" applyProtection="1">
      <alignment horizontal="left" vertical="top" wrapText="1"/>
    </xf>
    <xf numFmtId="0" fontId="4" fillId="0" borderId="40" xfId="0" applyFont="1" applyFill="1" applyBorder="1" applyAlignment="1" applyProtection="1">
      <alignment horizontal="left" vertical="top" wrapText="1"/>
    </xf>
    <xf numFmtId="0" fontId="4" fillId="0" borderId="41" xfId="0" applyFont="1" applyFill="1" applyBorder="1" applyAlignment="1" applyProtection="1">
      <alignment horizontal="left" vertical="top" wrapText="1"/>
    </xf>
    <xf numFmtId="0" fontId="4" fillId="0" borderId="36" xfId="0" applyFont="1" applyFill="1" applyBorder="1" applyAlignment="1" applyProtection="1">
      <alignment horizontal="left" vertical="top" wrapText="1"/>
    </xf>
    <xf numFmtId="0" fontId="4" fillId="0" borderId="13" xfId="0" applyFont="1" applyFill="1" applyBorder="1" applyAlignment="1">
      <alignment horizontal="left"/>
    </xf>
    <xf numFmtId="0" fontId="4" fillId="0" borderId="0" xfId="0" applyFont="1" applyFill="1" applyBorder="1" applyAlignment="1">
      <alignment horizontal="left"/>
    </xf>
    <xf numFmtId="0" fontId="4" fillId="0" borderId="37" xfId="0" applyFont="1" applyFill="1" applyBorder="1" applyAlignment="1" applyProtection="1">
      <alignment horizontal="left" vertical="top" wrapText="1"/>
    </xf>
    <xf numFmtId="0" fontId="4" fillId="0" borderId="38" xfId="0" applyFont="1" applyFill="1" applyBorder="1" applyAlignment="1" applyProtection="1">
      <alignment horizontal="left" vertical="top" wrapText="1"/>
    </xf>
    <xf numFmtId="0" fontId="4" fillId="0" borderId="42" xfId="0" applyFont="1" applyFill="1" applyBorder="1" applyAlignment="1" applyProtection="1">
      <alignment horizontal="left" vertical="top" wrapText="1"/>
    </xf>
    <xf numFmtId="0" fontId="4" fillId="0" borderId="43" xfId="0" applyFont="1" applyFill="1" applyBorder="1" applyAlignment="1" applyProtection="1">
      <alignment horizontal="left" vertical="top" wrapText="1"/>
    </xf>
    <xf numFmtId="0" fontId="4" fillId="0" borderId="39" xfId="0" applyFont="1" applyFill="1" applyBorder="1" applyAlignment="1" applyProtection="1">
      <alignment horizontal="left" vertical="top" wrapText="1"/>
    </xf>
    <xf numFmtId="0" fontId="6" fillId="4" borderId="32" xfId="0" applyFont="1" applyFill="1" applyBorder="1" applyAlignment="1" applyProtection="1">
      <alignment horizontal="center" vertical="top" wrapText="1"/>
    </xf>
    <xf numFmtId="0" fontId="6" fillId="4" borderId="33" xfId="0" applyFont="1" applyFill="1" applyBorder="1" applyAlignment="1" applyProtection="1">
      <alignment horizontal="center" vertical="top" wrapText="1"/>
    </xf>
    <xf numFmtId="0" fontId="4" fillId="0" borderId="9" xfId="0" applyFont="1" applyFill="1" applyBorder="1" applyAlignment="1" applyProtection="1">
      <alignment horizontal="left" vertical="top" wrapText="1"/>
    </xf>
    <xf numFmtId="0" fontId="6" fillId="4" borderId="18" xfId="0" applyFont="1" applyFill="1" applyBorder="1" applyAlignment="1" applyProtection="1">
      <alignment vertical="top" wrapText="1"/>
    </xf>
    <xf numFmtId="0" fontId="4" fillId="4" borderId="32" xfId="0" applyFont="1" applyFill="1" applyBorder="1" applyAlignment="1" applyProtection="1">
      <alignment vertical="top" wrapText="1"/>
    </xf>
    <xf numFmtId="0" fontId="6" fillId="5" borderId="18" xfId="0" applyFont="1" applyFill="1" applyBorder="1" applyAlignment="1" applyProtection="1">
      <alignment vertical="top" wrapText="1"/>
    </xf>
    <xf numFmtId="0" fontId="6" fillId="5" borderId="32" xfId="0" applyFont="1" applyFill="1" applyBorder="1" applyAlignment="1" applyProtection="1">
      <alignment vertical="top" wrapText="1"/>
    </xf>
    <xf numFmtId="0" fontId="4" fillId="5" borderId="32" xfId="0" applyFont="1" applyFill="1" applyBorder="1" applyAlignment="1" applyProtection="1">
      <alignment vertical="top" wrapText="1"/>
    </xf>
    <xf numFmtId="0" fontId="4" fillId="5" borderId="33" xfId="0" applyFont="1" applyFill="1" applyBorder="1" applyAlignment="1" applyProtection="1">
      <alignment vertical="top" wrapText="1"/>
    </xf>
    <xf numFmtId="0" fontId="4" fillId="0" borderId="13" xfId="0" applyFont="1" applyFill="1" applyBorder="1" applyAlignment="1" applyProtection="1">
      <alignment vertical="top" wrapText="1"/>
      <protection locked="0"/>
    </xf>
    <xf numFmtId="0" fontId="4" fillId="0" borderId="0" xfId="0" applyFont="1" applyFill="1" applyBorder="1" applyAlignment="1" applyProtection="1">
      <alignment vertical="top" wrapText="1"/>
      <protection locked="0"/>
    </xf>
    <xf numFmtId="0" fontId="4" fillId="0" borderId="44" xfId="0" applyFont="1" applyFill="1" applyBorder="1" applyAlignment="1" applyProtection="1">
      <alignment vertical="top" wrapText="1"/>
      <protection locked="0"/>
    </xf>
    <xf numFmtId="0" fontId="4" fillId="0" borderId="45" xfId="0" applyFont="1" applyFill="1" applyBorder="1" applyAlignment="1" applyProtection="1">
      <alignment vertical="top" wrapText="1"/>
      <protection locked="0"/>
    </xf>
  </cellXfs>
  <cellStyles count="9">
    <cellStyle name="Comma" xfId="1" builtinId="3"/>
    <cellStyle name="Comma 2" xfId="7"/>
    <cellStyle name="Currency" xfId="2" builtinId="4"/>
    <cellStyle name="Normal" xfId="0" builtinId="0"/>
    <cellStyle name="Normal 10" xfId="6"/>
    <cellStyle name="Normal 2" xfId="3"/>
    <cellStyle name="Normal 2 2" xfId="4"/>
    <cellStyle name="Normal 2 2 2" xfId="5"/>
    <cellStyle name="Normal 5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risar\AppData\Local\Microsoft\Windows\INetCache\Content.Outlook\K43XCO6B\2021%20AASPA%20BUDGET%20TEMPLATE-%20FINAL%20-%20Min%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tory Body Budget"/>
      <sheetName val="Statutory Body HR"/>
      <sheetName val="Statutory Body KPI"/>
    </sheetNames>
    <sheetDataSet>
      <sheetData sheetId="0">
        <row r="49">
          <cell r="E49">
            <v>355659.46</v>
          </cell>
          <cell r="F49">
            <v>131750</v>
          </cell>
          <cell r="G49">
            <v>62573.119999999995</v>
          </cell>
          <cell r="H49">
            <v>251132.88</v>
          </cell>
          <cell r="I49">
            <v>860688.2</v>
          </cell>
        </row>
        <row r="51">
          <cell r="E51">
            <v>14934747.960000003</v>
          </cell>
          <cell r="F51">
            <v>13073111</v>
          </cell>
          <cell r="G51">
            <v>13093085.880000001</v>
          </cell>
          <cell r="H51">
            <v>12620607.039999999</v>
          </cell>
          <cell r="I51">
            <v>14099318.039999999</v>
          </cell>
          <cell r="J51">
            <v>0</v>
          </cell>
          <cell r="K51">
            <v>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topLeftCell="A4" zoomScale="60" zoomScaleNormal="60" workbookViewId="0">
      <pane xSplit="1" ySplit="5" topLeftCell="B22" activePane="bottomRight" state="frozen"/>
      <selection activeCell="A4" sqref="A4"/>
      <selection pane="topRight" activeCell="B4" sqref="B4"/>
      <selection pane="bottomLeft" activeCell="A9" sqref="A9"/>
      <selection pane="bottomRight" activeCell="A5" sqref="A2:A5"/>
    </sheetView>
  </sheetViews>
  <sheetFormatPr defaultColWidth="9.1796875" defaultRowHeight="25" customHeight="1" x14ac:dyDescent="0.4"/>
  <cols>
    <col min="1" max="1" width="73.81640625" style="80" customWidth="1"/>
    <col min="2" max="2" width="27.26953125" style="80" customWidth="1"/>
    <col min="3" max="4" width="20.7265625" style="80" customWidth="1"/>
    <col min="5" max="5" width="23.81640625" style="80" customWidth="1"/>
    <col min="6" max="8" width="20.7265625" style="80" customWidth="1"/>
    <col min="9" max="10" width="9.1796875" style="80" customWidth="1"/>
    <col min="11" max="11" width="24.453125" style="129" bestFit="1" customWidth="1"/>
    <col min="12" max="12" width="9.1796875" style="80" customWidth="1"/>
    <col min="13" max="13" width="1.26953125" style="80" customWidth="1"/>
    <col min="14" max="14" width="35.453125" style="129" customWidth="1"/>
    <col min="15" max="15" width="21.81640625" style="80" bestFit="1" customWidth="1"/>
    <col min="16" max="16384" width="9.1796875" style="80"/>
  </cols>
  <sheetData>
    <row r="1" spans="1:15" ht="25" customHeight="1" x14ac:dyDescent="0.4">
      <c r="A1" s="79" t="s">
        <v>42</v>
      </c>
      <c r="B1" s="79"/>
      <c r="C1" s="79"/>
      <c r="D1" s="79"/>
      <c r="E1" s="79"/>
      <c r="F1" s="79"/>
      <c r="G1" s="79"/>
      <c r="H1" s="79"/>
    </row>
    <row r="2" spans="1:15" ht="25" customHeight="1" x14ac:dyDescent="0.4">
      <c r="A2" s="79" t="s">
        <v>0</v>
      </c>
      <c r="B2" s="79"/>
      <c r="C2" s="79"/>
      <c r="D2" s="79"/>
      <c r="E2" s="79"/>
      <c r="F2" s="79"/>
      <c r="G2" s="79"/>
      <c r="H2" s="79"/>
    </row>
    <row r="3" spans="1:15" ht="25" customHeight="1" x14ac:dyDescent="0.4">
      <c r="A3" s="81" t="s">
        <v>86</v>
      </c>
      <c r="B3" s="79"/>
      <c r="C3" s="79"/>
      <c r="D3" s="79"/>
      <c r="E3" s="79"/>
      <c r="F3" s="79"/>
      <c r="G3" s="79"/>
      <c r="H3" s="79"/>
    </row>
    <row r="4" spans="1:15" ht="25" customHeight="1" x14ac:dyDescent="0.4">
      <c r="A4" s="79"/>
      <c r="B4" s="79"/>
      <c r="C4" s="79"/>
      <c r="D4" s="79"/>
      <c r="E4" s="79"/>
      <c r="F4" s="79"/>
      <c r="G4" s="79"/>
      <c r="H4" s="79"/>
    </row>
    <row r="5" spans="1:15" ht="25" customHeight="1" thickBot="1" x14ac:dyDescent="0.45">
      <c r="A5" s="82"/>
      <c r="B5" s="79"/>
      <c r="C5" s="79"/>
      <c r="D5" s="79"/>
      <c r="E5" s="79"/>
      <c r="F5" s="79"/>
      <c r="G5" s="79"/>
      <c r="H5" s="79"/>
    </row>
    <row r="6" spans="1:15" ht="25" customHeight="1" x14ac:dyDescent="0.4">
      <c r="A6" s="150"/>
      <c r="B6" s="83">
        <v>2019</v>
      </c>
      <c r="C6" s="153" t="s">
        <v>44</v>
      </c>
      <c r="D6" s="154"/>
      <c r="E6" s="155"/>
      <c r="F6" s="84">
        <v>2021</v>
      </c>
      <c r="G6" s="83">
        <v>2022</v>
      </c>
      <c r="H6" s="85">
        <v>2023</v>
      </c>
    </row>
    <row r="7" spans="1:15" ht="25" customHeight="1" x14ac:dyDescent="0.4">
      <c r="A7" s="151"/>
      <c r="B7" s="146" t="s">
        <v>1</v>
      </c>
      <c r="C7" s="146" t="s">
        <v>2</v>
      </c>
      <c r="D7" s="146" t="s">
        <v>3</v>
      </c>
      <c r="E7" s="146" t="s">
        <v>4</v>
      </c>
      <c r="F7" s="144" t="s">
        <v>5</v>
      </c>
      <c r="G7" s="146" t="s">
        <v>6</v>
      </c>
      <c r="H7" s="148" t="s">
        <v>6</v>
      </c>
    </row>
    <row r="8" spans="1:15" ht="25" customHeight="1" thickBot="1" x14ac:dyDescent="0.45">
      <c r="A8" s="152" t="s">
        <v>7</v>
      </c>
      <c r="B8" s="147"/>
      <c r="C8" s="147"/>
      <c r="D8" s="147"/>
      <c r="E8" s="147" t="s">
        <v>8</v>
      </c>
      <c r="F8" s="145"/>
      <c r="G8" s="147"/>
      <c r="H8" s="149"/>
    </row>
    <row r="9" spans="1:15" ht="25" customHeight="1" x14ac:dyDescent="0.4">
      <c r="A9" s="86"/>
      <c r="B9" s="87"/>
      <c r="C9" s="87"/>
      <c r="D9" s="87"/>
      <c r="E9" s="87"/>
      <c r="F9" s="88"/>
      <c r="G9" s="87"/>
      <c r="H9" s="89"/>
    </row>
    <row r="10" spans="1:15" ht="25" customHeight="1" x14ac:dyDescent="0.4">
      <c r="A10" s="135" t="s">
        <v>93</v>
      </c>
      <c r="B10" s="1">
        <v>7708635.6799999997</v>
      </c>
      <c r="C10" s="1">
        <v>8494572.9000000004</v>
      </c>
      <c r="D10" s="1">
        <v>3329004.88</v>
      </c>
      <c r="E10" s="1">
        <v>2695786.62</v>
      </c>
      <c r="F10" s="1">
        <v>6613298.5999999996</v>
      </c>
      <c r="G10" s="90"/>
      <c r="H10" s="91"/>
      <c r="N10" s="90"/>
    </row>
    <row r="11" spans="1:15" s="92" customFormat="1" ht="25" customHeight="1" x14ac:dyDescent="0.4">
      <c r="A11" s="136" t="s">
        <v>97</v>
      </c>
      <c r="B11" s="1">
        <v>4756068.41</v>
      </c>
      <c r="C11" s="1">
        <v>4656158.1500000004</v>
      </c>
      <c r="D11" s="1">
        <v>1843156.26</v>
      </c>
      <c r="E11" s="1">
        <v>3519165.15</v>
      </c>
      <c r="F11" s="1">
        <v>6145630</v>
      </c>
      <c r="G11" s="90"/>
      <c r="H11" s="91"/>
      <c r="K11" s="130"/>
      <c r="N11" s="90"/>
    </row>
    <row r="12" spans="1:15" ht="25" customHeight="1" x14ac:dyDescent="0.4">
      <c r="A12" s="136" t="s">
        <v>9</v>
      </c>
      <c r="B12" s="1"/>
      <c r="C12" s="1"/>
      <c r="D12" s="1"/>
      <c r="E12" s="1"/>
      <c r="F12" s="1"/>
      <c r="G12" s="90"/>
      <c r="H12" s="91"/>
      <c r="N12" s="80"/>
      <c r="O12" s="131"/>
    </row>
    <row r="13" spans="1:15" ht="25" customHeight="1" x14ac:dyDescent="0.4">
      <c r="A13" s="135" t="s">
        <v>95</v>
      </c>
      <c r="B13" s="1">
        <v>533668.36</v>
      </c>
      <c r="C13" s="1">
        <v>492803</v>
      </c>
      <c r="D13" s="1">
        <v>302561.21999999997</v>
      </c>
      <c r="E13" s="1">
        <v>278904.40999999997</v>
      </c>
      <c r="F13" s="1">
        <v>305448</v>
      </c>
      <c r="G13" s="90"/>
      <c r="H13" s="91"/>
      <c r="N13" s="80"/>
    </row>
    <row r="14" spans="1:15" ht="25" customHeight="1" x14ac:dyDescent="0.4">
      <c r="A14" s="135" t="s">
        <v>98</v>
      </c>
      <c r="B14" s="1">
        <v>2024590.78</v>
      </c>
      <c r="C14" s="1">
        <v>465625.62</v>
      </c>
      <c r="D14" s="1">
        <v>416002.04</v>
      </c>
      <c r="E14" s="1">
        <v>1546401.2400000002</v>
      </c>
      <c r="F14" s="1">
        <v>514500</v>
      </c>
      <c r="G14" s="90"/>
      <c r="H14" s="91"/>
    </row>
    <row r="15" spans="1:15" ht="25" customHeight="1" x14ac:dyDescent="0.4">
      <c r="A15" s="135" t="s">
        <v>94</v>
      </c>
      <c r="B15" s="1"/>
      <c r="C15" s="1"/>
      <c r="D15" s="1"/>
      <c r="E15" s="1"/>
      <c r="F15" s="1"/>
      <c r="G15" s="90"/>
      <c r="H15" s="91"/>
    </row>
    <row r="16" spans="1:15" ht="25" customHeight="1" x14ac:dyDescent="0.4">
      <c r="A16" s="137" t="s">
        <v>43</v>
      </c>
      <c r="B16" s="1"/>
      <c r="C16" s="1"/>
      <c r="D16" s="1">
        <v>9600000</v>
      </c>
      <c r="E16" s="1">
        <v>6035701.8399999999</v>
      </c>
      <c r="F16" s="1"/>
      <c r="G16" s="90"/>
      <c r="H16" s="91"/>
    </row>
    <row r="17" spans="1:15" s="92" customFormat="1" ht="25" customHeight="1" x14ac:dyDescent="0.4">
      <c r="A17" s="134" t="s">
        <v>96</v>
      </c>
      <c r="B17" s="138"/>
      <c r="C17" s="138"/>
      <c r="D17" s="139"/>
      <c r="E17" s="138"/>
      <c r="F17" s="138"/>
      <c r="G17" s="94"/>
      <c r="H17" s="95"/>
      <c r="K17" s="130"/>
      <c r="O17" s="130"/>
    </row>
    <row r="18" spans="1:15" ht="25" customHeight="1" x14ac:dyDescent="0.4">
      <c r="A18" s="137" t="s">
        <v>99</v>
      </c>
      <c r="B18" s="1"/>
      <c r="C18" s="1"/>
      <c r="D18" s="1"/>
      <c r="E18" s="1"/>
      <c r="F18" s="1"/>
      <c r="G18" s="90"/>
      <c r="H18" s="91"/>
    </row>
    <row r="19" spans="1:15" ht="64.5" customHeight="1" thickBot="1" x14ac:dyDescent="0.45">
      <c r="A19" s="135" t="s">
        <v>111</v>
      </c>
      <c r="B19" s="1"/>
      <c r="C19" s="1"/>
      <c r="D19" s="1"/>
      <c r="E19" s="1"/>
      <c r="F19" s="1"/>
      <c r="G19" s="90"/>
      <c r="H19" s="91"/>
    </row>
    <row r="20" spans="1:15" ht="25" customHeight="1" thickBot="1" x14ac:dyDescent="0.45">
      <c r="A20" s="96" t="s">
        <v>10</v>
      </c>
      <c r="B20" s="97">
        <f t="shared" ref="B20:D20" si="0">SUM(B10:B19)</f>
        <v>15022963.229999999</v>
      </c>
      <c r="C20" s="97">
        <f t="shared" si="0"/>
        <v>14109159.67</v>
      </c>
      <c r="D20" s="97">
        <f t="shared" si="0"/>
        <v>15490724.399999999</v>
      </c>
      <c r="E20" s="133">
        <f>SUM(E10:E19)</f>
        <v>14075959.26</v>
      </c>
      <c r="F20" s="97">
        <f>SUM(F10:F19)</f>
        <v>13578876.6</v>
      </c>
      <c r="G20" s="97">
        <f t="shared" ref="G20:H20" si="1">SUM(G10:G19)</f>
        <v>0</v>
      </c>
      <c r="H20" s="97">
        <f t="shared" si="1"/>
        <v>0</v>
      </c>
    </row>
    <row r="21" spans="1:15" ht="25" customHeight="1" x14ac:dyDescent="0.4">
      <c r="A21" s="134"/>
      <c r="B21" s="1"/>
      <c r="C21" s="1"/>
      <c r="D21" s="1"/>
      <c r="E21" s="1"/>
      <c r="F21" s="1"/>
      <c r="G21" s="90"/>
      <c r="H21" s="91"/>
      <c r="N21" s="80"/>
      <c r="O21" s="129"/>
    </row>
    <row r="22" spans="1:15" ht="25" customHeight="1" x14ac:dyDescent="0.4">
      <c r="A22" s="134" t="s">
        <v>11</v>
      </c>
      <c r="B22" s="1">
        <v>8589857.4800000004</v>
      </c>
      <c r="C22" s="1">
        <v>8484000</v>
      </c>
      <c r="D22" s="1">
        <v>8484000</v>
      </c>
      <c r="E22" s="1">
        <v>9167355.0399999991</v>
      </c>
      <c r="F22" s="1">
        <v>8937200.0399999991</v>
      </c>
      <c r="G22" s="90"/>
      <c r="H22" s="91"/>
    </row>
    <row r="23" spans="1:15" ht="25" customHeight="1" x14ac:dyDescent="0.4">
      <c r="A23" s="134" t="s">
        <v>12</v>
      </c>
      <c r="B23" s="1"/>
      <c r="C23" s="1"/>
      <c r="D23" s="1"/>
      <c r="E23" s="1"/>
      <c r="F23" s="1">
        <v>0</v>
      </c>
      <c r="G23" s="90"/>
      <c r="H23" s="91"/>
    </row>
    <row r="24" spans="1:15" ht="25" customHeight="1" x14ac:dyDescent="0.4">
      <c r="A24" s="134" t="s">
        <v>14</v>
      </c>
      <c r="B24" s="1">
        <v>191546.13</v>
      </c>
      <c r="C24" s="1">
        <v>270900</v>
      </c>
      <c r="D24" s="1">
        <v>229330.06</v>
      </c>
      <c r="E24" s="1">
        <v>252383.05</v>
      </c>
      <c r="F24" s="1">
        <v>255096.48</v>
      </c>
      <c r="G24" s="90"/>
      <c r="H24" s="91"/>
    </row>
    <row r="25" spans="1:15" ht="25" customHeight="1" x14ac:dyDescent="0.4">
      <c r="A25" s="135" t="s">
        <v>45</v>
      </c>
      <c r="B25" s="1">
        <v>274985.88</v>
      </c>
      <c r="C25" s="1">
        <f>254520+36000</f>
        <v>290520</v>
      </c>
      <c r="D25" s="1">
        <v>245925.54999999996</v>
      </c>
      <c r="E25" s="1">
        <v>437951.18</v>
      </c>
      <c r="F25" s="1">
        <v>434872.32000000001</v>
      </c>
      <c r="G25" s="90"/>
      <c r="H25" s="91"/>
      <c r="N25" s="80"/>
      <c r="O25" s="129"/>
    </row>
    <row r="26" spans="1:15" ht="25" customHeight="1" x14ac:dyDescent="0.4">
      <c r="A26" s="134" t="s">
        <v>13</v>
      </c>
      <c r="B26" s="1">
        <v>412425.71</v>
      </c>
      <c r="C26" s="1">
        <v>424200</v>
      </c>
      <c r="D26" s="1">
        <v>426940.87</v>
      </c>
      <c r="E26" s="1">
        <v>368770.68999999994</v>
      </c>
      <c r="F26" s="1">
        <v>39534</v>
      </c>
      <c r="G26" s="90"/>
      <c r="H26" s="91"/>
      <c r="O26" s="129"/>
    </row>
    <row r="27" spans="1:15" ht="25" customHeight="1" x14ac:dyDescent="0.4">
      <c r="A27" s="134" t="s">
        <v>100</v>
      </c>
      <c r="B27" s="1">
        <v>754338.76</v>
      </c>
      <c r="C27" s="1">
        <f>456600+9600</f>
        <v>466200</v>
      </c>
      <c r="D27" s="1">
        <v>696040</v>
      </c>
      <c r="E27" s="1">
        <v>796300</v>
      </c>
      <c r="F27" s="1">
        <v>831630</v>
      </c>
      <c r="G27" s="90"/>
      <c r="H27" s="91"/>
    </row>
    <row r="28" spans="1:15" ht="25" customHeight="1" x14ac:dyDescent="0.4">
      <c r="A28" s="134" t="s">
        <v>101</v>
      </c>
      <c r="B28" s="1"/>
      <c r="C28" s="1"/>
      <c r="D28" s="1"/>
      <c r="E28" s="1"/>
      <c r="F28" s="1"/>
      <c r="G28" s="90"/>
      <c r="H28" s="91"/>
    </row>
    <row r="29" spans="1:15" ht="25" customHeight="1" thickBot="1" x14ac:dyDescent="0.45">
      <c r="A29" s="134" t="s">
        <v>114</v>
      </c>
      <c r="B29" s="1"/>
      <c r="C29" s="1"/>
      <c r="D29" s="1"/>
      <c r="E29" s="1">
        <f>14490.91+9210.17+9030.9</f>
        <v>32731.980000000003</v>
      </c>
      <c r="F29" s="1">
        <v>26304.6</v>
      </c>
      <c r="G29" s="90"/>
      <c r="H29" s="91"/>
    </row>
    <row r="30" spans="1:15" ht="25" customHeight="1" thickBot="1" x14ac:dyDescent="0.45">
      <c r="A30" s="96" t="s">
        <v>102</v>
      </c>
      <c r="B30" s="97">
        <f>SUM(B22:B29)</f>
        <v>10223153.960000003</v>
      </c>
      <c r="C30" s="97">
        <f>SUM(C22:C29)</f>
        <v>9935820</v>
      </c>
      <c r="D30" s="97">
        <f>SUM(D22:D29)</f>
        <v>10082236.48</v>
      </c>
      <c r="E30" s="97">
        <f>SUM(E22:E29)</f>
        <v>11055491.939999999</v>
      </c>
      <c r="F30" s="97">
        <f>SUM(F22:F29)</f>
        <v>10524637.439999999</v>
      </c>
      <c r="G30" s="97">
        <f t="shared" ref="G30:H30" si="2">SUM(G22:G25)</f>
        <v>0</v>
      </c>
      <c r="H30" s="98">
        <f t="shared" si="2"/>
        <v>0</v>
      </c>
    </row>
    <row r="31" spans="1:15" ht="25" customHeight="1" x14ac:dyDescent="0.4">
      <c r="A31" s="93" t="s">
        <v>30</v>
      </c>
      <c r="B31" s="124">
        <v>12859.48</v>
      </c>
      <c r="C31" s="124">
        <v>40000</v>
      </c>
      <c r="D31" s="124">
        <v>13600</v>
      </c>
      <c r="E31" s="124">
        <v>3793.5</v>
      </c>
      <c r="F31" s="1"/>
      <c r="G31" s="90"/>
      <c r="H31" s="91"/>
    </row>
    <row r="32" spans="1:15" ht="25" customHeight="1" x14ac:dyDescent="0.4">
      <c r="A32" s="115" t="s">
        <v>32</v>
      </c>
      <c r="B32" s="1"/>
      <c r="C32" s="1"/>
      <c r="D32" s="1"/>
      <c r="E32" s="1"/>
      <c r="F32" s="1">
        <v>80000</v>
      </c>
      <c r="G32" s="90"/>
      <c r="H32" s="91"/>
    </row>
    <row r="33" spans="1:8" ht="25" customHeight="1" x14ac:dyDescent="0.4">
      <c r="A33" s="115" t="s">
        <v>103</v>
      </c>
      <c r="B33" s="1"/>
      <c r="C33" s="1"/>
      <c r="D33" s="1"/>
      <c r="E33" s="1"/>
      <c r="F33" s="1"/>
      <c r="G33" s="90"/>
      <c r="H33" s="91"/>
    </row>
    <row r="34" spans="1:8" ht="25" customHeight="1" x14ac:dyDescent="0.4">
      <c r="A34" s="93" t="s">
        <v>35</v>
      </c>
      <c r="B34" s="1"/>
      <c r="C34" s="1"/>
      <c r="D34" s="1"/>
      <c r="E34" s="1"/>
      <c r="F34" s="1"/>
      <c r="G34" s="90"/>
      <c r="H34" s="91"/>
    </row>
    <row r="35" spans="1:8" ht="25" customHeight="1" x14ac:dyDescent="0.4">
      <c r="A35" s="93" t="s">
        <v>33</v>
      </c>
      <c r="B35" s="1"/>
      <c r="C35" s="1"/>
      <c r="D35" s="1"/>
      <c r="E35" s="1"/>
      <c r="F35" s="1"/>
      <c r="G35" s="90"/>
      <c r="H35" s="91"/>
    </row>
    <row r="36" spans="1:8" ht="25" customHeight="1" x14ac:dyDescent="0.4">
      <c r="A36" s="115" t="s">
        <v>19</v>
      </c>
      <c r="B36" s="124">
        <v>137614.87</v>
      </c>
      <c r="C36" s="124">
        <v>67060</v>
      </c>
      <c r="D36" s="124">
        <v>6350</v>
      </c>
      <c r="E36" s="124">
        <v>110289.09</v>
      </c>
      <c r="F36" s="125">
        <v>91472.04</v>
      </c>
      <c r="G36" s="1"/>
      <c r="H36" s="1"/>
    </row>
    <row r="37" spans="1:8" ht="58.5" customHeight="1" x14ac:dyDescent="0.4">
      <c r="A37" s="115" t="s">
        <v>26</v>
      </c>
      <c r="B37" s="124">
        <v>9823.26</v>
      </c>
      <c r="C37" s="124">
        <v>20000</v>
      </c>
      <c r="D37" s="124">
        <v>20000</v>
      </c>
      <c r="E37" s="124">
        <v>27032.62</v>
      </c>
      <c r="F37" s="1"/>
      <c r="G37" s="90"/>
      <c r="H37" s="91"/>
    </row>
    <row r="38" spans="1:8" ht="25" customHeight="1" x14ac:dyDescent="0.4">
      <c r="A38" s="115" t="s">
        <v>34</v>
      </c>
      <c r="B38" s="1"/>
      <c r="C38" s="1"/>
      <c r="D38" s="1"/>
      <c r="E38" s="1"/>
      <c r="F38" s="1"/>
      <c r="G38" s="90"/>
      <c r="H38" s="91"/>
    </row>
    <row r="39" spans="1:8" ht="25" customHeight="1" x14ac:dyDescent="0.4">
      <c r="A39" s="93" t="s">
        <v>15</v>
      </c>
      <c r="B39" s="1">
        <v>108900</v>
      </c>
      <c r="C39" s="1">
        <v>109800</v>
      </c>
      <c r="D39" s="1">
        <v>86265</v>
      </c>
      <c r="E39" s="1">
        <v>99000</v>
      </c>
      <c r="F39" s="117">
        <v>109800</v>
      </c>
      <c r="G39" s="90"/>
      <c r="H39" s="91"/>
    </row>
    <row r="40" spans="1:8" ht="25" customHeight="1" x14ac:dyDescent="0.4">
      <c r="A40" s="93" t="s">
        <v>104</v>
      </c>
      <c r="B40" s="1"/>
      <c r="C40" s="1"/>
      <c r="D40" s="1"/>
      <c r="E40" s="1"/>
      <c r="F40" s="1"/>
      <c r="G40" s="90"/>
      <c r="H40" s="91"/>
    </row>
    <row r="41" spans="1:8" ht="25" customHeight="1" x14ac:dyDescent="0.4">
      <c r="A41" s="115" t="s">
        <v>28</v>
      </c>
      <c r="B41" s="124">
        <v>41055.11</v>
      </c>
      <c r="C41" s="124">
        <v>8640</v>
      </c>
      <c r="D41" s="124">
        <v>2880</v>
      </c>
      <c r="E41" s="124">
        <v>1736.54</v>
      </c>
      <c r="F41" s="1"/>
      <c r="G41" s="90"/>
      <c r="H41" s="91"/>
    </row>
    <row r="42" spans="1:8" ht="25" customHeight="1" x14ac:dyDescent="0.4">
      <c r="A42" s="93" t="s">
        <v>27</v>
      </c>
      <c r="B42" s="124">
        <v>342789.05</v>
      </c>
      <c r="C42" s="124">
        <v>274797</v>
      </c>
      <c r="D42" s="124">
        <v>518297.74</v>
      </c>
      <c r="E42" s="124">
        <v>356206.66</v>
      </c>
      <c r="F42" s="125">
        <v>350495.76</v>
      </c>
      <c r="G42" s="90"/>
      <c r="H42" s="91"/>
    </row>
    <row r="43" spans="1:8" ht="25" customHeight="1" x14ac:dyDescent="0.4">
      <c r="A43" s="93" t="s">
        <v>17</v>
      </c>
      <c r="B43" s="124">
        <v>110308.94999999998</v>
      </c>
      <c r="C43" s="124">
        <v>83140</v>
      </c>
      <c r="D43" s="124">
        <v>21550</v>
      </c>
      <c r="E43" s="124">
        <v>10154.820000000002</v>
      </c>
      <c r="F43" s="1"/>
      <c r="G43" s="90"/>
      <c r="H43" s="91"/>
    </row>
    <row r="44" spans="1:8" ht="25" customHeight="1" x14ac:dyDescent="0.4">
      <c r="A44" s="93" t="s">
        <v>16</v>
      </c>
      <c r="B44" s="1"/>
      <c r="C44" s="1"/>
      <c r="D44" s="1"/>
      <c r="E44" s="1"/>
      <c r="F44" s="1">
        <v>7200</v>
      </c>
      <c r="G44" s="90"/>
      <c r="H44" s="91"/>
    </row>
    <row r="45" spans="1:8" ht="25" customHeight="1" x14ac:dyDescent="0.4">
      <c r="A45" s="93" t="s">
        <v>21</v>
      </c>
      <c r="B45" s="1">
        <v>435619.8</v>
      </c>
      <c r="C45" s="1">
        <v>237000</v>
      </c>
      <c r="D45" s="1">
        <v>98862.64</v>
      </c>
      <c r="E45" s="1">
        <v>182967.23</v>
      </c>
      <c r="F45" s="1">
        <v>144000</v>
      </c>
      <c r="G45" s="90"/>
      <c r="H45" s="91"/>
    </row>
    <row r="46" spans="1:8" ht="25" customHeight="1" x14ac:dyDescent="0.4">
      <c r="A46" s="93" t="s">
        <v>20</v>
      </c>
      <c r="B46" s="124">
        <v>111150.86</v>
      </c>
      <c r="C46" s="124">
        <v>162404</v>
      </c>
      <c r="D46" s="124">
        <v>84169.569999999992</v>
      </c>
      <c r="E46" s="124">
        <v>76381.630000000019</v>
      </c>
      <c r="F46" s="125">
        <v>32140</v>
      </c>
      <c r="G46" s="90"/>
      <c r="H46" s="91"/>
    </row>
    <row r="47" spans="1:8" ht="25" customHeight="1" x14ac:dyDescent="0.4">
      <c r="A47" s="93" t="s">
        <v>36</v>
      </c>
      <c r="B47" s="1">
        <v>397716.58</v>
      </c>
      <c r="C47" s="1">
        <v>142896</v>
      </c>
      <c r="D47" s="1">
        <v>93641.69</v>
      </c>
      <c r="E47" s="1">
        <f>32835.19+24015.06+227.21</f>
        <v>57077.46</v>
      </c>
      <c r="F47" s="1">
        <v>835231.52</v>
      </c>
      <c r="G47" s="90"/>
      <c r="H47" s="91"/>
    </row>
    <row r="48" spans="1:8" ht="25" customHeight="1" x14ac:dyDescent="0.4">
      <c r="A48" s="93" t="s">
        <v>23</v>
      </c>
      <c r="B48" s="124">
        <v>66715.59</v>
      </c>
      <c r="C48" s="124">
        <v>85700</v>
      </c>
      <c r="D48" s="124">
        <v>10900</v>
      </c>
      <c r="E48" s="124">
        <v>126746.25</v>
      </c>
      <c r="F48" s="125">
        <v>112000</v>
      </c>
      <c r="G48" s="90"/>
      <c r="H48" s="91"/>
    </row>
    <row r="49" spans="1:14" ht="30" customHeight="1" x14ac:dyDescent="0.4">
      <c r="A49" s="93" t="s">
        <v>109</v>
      </c>
      <c r="B49" s="1"/>
      <c r="C49" s="1"/>
      <c r="D49" s="1"/>
      <c r="E49" s="1"/>
      <c r="F49" s="1"/>
      <c r="G49" s="90"/>
      <c r="H49" s="91"/>
    </row>
    <row r="50" spans="1:14" ht="25" customHeight="1" x14ac:dyDescent="0.4">
      <c r="A50" s="93" t="s">
        <v>25</v>
      </c>
      <c r="B50" s="125">
        <v>988761.23</v>
      </c>
      <c r="C50" s="124">
        <v>60000</v>
      </c>
      <c r="D50" s="124">
        <v>317652.16000000003</v>
      </c>
      <c r="E50" s="124">
        <v>975839.18</v>
      </c>
      <c r="F50" s="125">
        <v>73806.720000000001</v>
      </c>
      <c r="G50" s="90"/>
      <c r="H50" s="91"/>
    </row>
    <row r="51" spans="1:14" ht="25" customHeight="1" x14ac:dyDescent="0.4">
      <c r="A51" s="93" t="s">
        <v>107</v>
      </c>
      <c r="B51" s="1"/>
      <c r="C51" s="1"/>
      <c r="D51" s="1"/>
      <c r="E51" s="1">
        <v>14455.74</v>
      </c>
      <c r="F51" s="1"/>
      <c r="G51" s="90"/>
      <c r="H51" s="91"/>
    </row>
    <row r="52" spans="1:14" ht="25" customHeight="1" x14ac:dyDescent="0.4">
      <c r="A52" s="115" t="s">
        <v>106</v>
      </c>
      <c r="B52" s="1">
        <v>441319.65</v>
      </c>
      <c r="C52" s="1">
        <v>25200</v>
      </c>
      <c r="D52" s="1">
        <v>279370.56</v>
      </c>
      <c r="E52" s="1">
        <v>406455.03999999998</v>
      </c>
      <c r="F52" s="1">
        <v>116130.24000000001</v>
      </c>
      <c r="G52" s="90"/>
      <c r="H52" s="91"/>
    </row>
    <row r="53" spans="1:14" ht="25" customHeight="1" x14ac:dyDescent="0.4">
      <c r="A53" s="115" t="s">
        <v>110</v>
      </c>
      <c r="B53" s="1"/>
      <c r="C53" s="1"/>
      <c r="D53" s="1"/>
      <c r="E53" s="1"/>
      <c r="F53" s="1"/>
      <c r="G53" s="90"/>
      <c r="H53" s="91"/>
      <c r="K53" s="108"/>
    </row>
    <row r="54" spans="1:14" ht="25" customHeight="1" x14ac:dyDescent="0.4">
      <c r="A54" s="93" t="s">
        <v>31</v>
      </c>
      <c r="B54" s="124">
        <v>400224.07999999996</v>
      </c>
      <c r="C54" s="124">
        <v>363000</v>
      </c>
      <c r="D54" s="124">
        <v>302278.41000000003</v>
      </c>
      <c r="E54" s="124">
        <v>460802.29</v>
      </c>
      <c r="F54" s="125">
        <v>303866.76</v>
      </c>
      <c r="G54" s="90"/>
      <c r="H54" s="91"/>
      <c r="K54" s="108"/>
    </row>
    <row r="55" spans="1:14" ht="25" customHeight="1" x14ac:dyDescent="0.4">
      <c r="A55" s="93" t="s">
        <v>22</v>
      </c>
      <c r="B55" s="1"/>
      <c r="C55" s="1">
        <v>1200</v>
      </c>
      <c r="D55" s="1">
        <v>400</v>
      </c>
      <c r="E55" s="1"/>
      <c r="F55" s="1"/>
      <c r="G55" s="90"/>
      <c r="H55" s="91"/>
    </row>
    <row r="56" spans="1:14" ht="25" customHeight="1" x14ac:dyDescent="0.4">
      <c r="A56" s="93" t="s">
        <v>105</v>
      </c>
      <c r="B56" s="1"/>
      <c r="C56" s="1"/>
      <c r="D56" s="1"/>
      <c r="E56" s="1">
        <v>1412.79</v>
      </c>
      <c r="F56" s="1"/>
      <c r="G56" s="90"/>
      <c r="H56" s="91"/>
    </row>
    <row r="57" spans="1:14" ht="25" customHeight="1" x14ac:dyDescent="0.4">
      <c r="A57" s="93" t="s">
        <v>29</v>
      </c>
      <c r="B57" s="124">
        <v>169663.35</v>
      </c>
      <c r="C57" s="124">
        <v>156000</v>
      </c>
      <c r="D57" s="124">
        <v>45600</v>
      </c>
      <c r="E57" s="124">
        <v>173333.43</v>
      </c>
      <c r="F57" s="1"/>
      <c r="G57" s="90"/>
      <c r="H57" s="91"/>
    </row>
    <row r="58" spans="1:14" ht="25" customHeight="1" x14ac:dyDescent="0.4">
      <c r="A58" s="93" t="s">
        <v>24</v>
      </c>
      <c r="B58" s="125">
        <v>98502.83</v>
      </c>
      <c r="C58" s="125">
        <v>29000</v>
      </c>
      <c r="D58" s="125">
        <v>72293.279999999999</v>
      </c>
      <c r="E58" s="125">
        <v>50265.74</v>
      </c>
      <c r="F58" s="1"/>
      <c r="G58" s="90"/>
      <c r="H58" s="91"/>
    </row>
    <row r="59" spans="1:14" ht="25" customHeight="1" x14ac:dyDescent="0.4">
      <c r="A59" s="93" t="s">
        <v>18</v>
      </c>
      <c r="B59" s="1">
        <v>838569.61</v>
      </c>
      <c r="C59" s="124">
        <v>936000</v>
      </c>
      <c r="D59" s="124">
        <v>917006.92</v>
      </c>
      <c r="E59" s="124">
        <v>805511.02</v>
      </c>
      <c r="F59" s="125">
        <v>793200</v>
      </c>
      <c r="G59" s="90"/>
      <c r="H59" s="91"/>
    </row>
    <row r="60" spans="1:14" ht="25" customHeight="1" x14ac:dyDescent="0.4">
      <c r="A60" s="93" t="s">
        <v>108</v>
      </c>
      <c r="B60" s="1"/>
      <c r="C60" s="1"/>
      <c r="D60" s="1"/>
      <c r="E60" s="1"/>
      <c r="F60" s="1"/>
      <c r="G60" s="90"/>
      <c r="H60" s="91"/>
    </row>
    <row r="61" spans="1:14" ht="25" customHeight="1" thickBot="1" x14ac:dyDescent="0.45">
      <c r="A61" s="99" t="s">
        <v>37</v>
      </c>
      <c r="B61" s="100">
        <f t="shared" ref="B61:H61" si="3">SUM(B31:B59)</f>
        <v>4711594.3000000007</v>
      </c>
      <c r="C61" s="100">
        <f t="shared" si="3"/>
        <v>2801837</v>
      </c>
      <c r="D61" s="100">
        <f t="shared" si="3"/>
        <v>2891117.97</v>
      </c>
      <c r="E61" s="100">
        <f t="shared" si="3"/>
        <v>3939461.0300000003</v>
      </c>
      <c r="F61" s="100">
        <f t="shared" si="3"/>
        <v>3049343.04</v>
      </c>
      <c r="G61" s="100">
        <f t="shared" si="3"/>
        <v>0</v>
      </c>
      <c r="H61" s="101">
        <f t="shared" si="3"/>
        <v>0</v>
      </c>
    </row>
    <row r="62" spans="1:14" ht="25" customHeight="1" thickBot="1" x14ac:dyDescent="0.45">
      <c r="A62" s="102" t="s">
        <v>38</v>
      </c>
      <c r="B62" s="103">
        <f t="shared" ref="B62:H62" si="4">SUM(B61+B30)</f>
        <v>14934748.260000004</v>
      </c>
      <c r="C62" s="103">
        <f t="shared" si="4"/>
        <v>12737657</v>
      </c>
      <c r="D62" s="103">
        <f t="shared" si="4"/>
        <v>12973354.450000001</v>
      </c>
      <c r="E62" s="103">
        <f t="shared" si="4"/>
        <v>14994952.969999999</v>
      </c>
      <c r="F62" s="103">
        <f t="shared" si="4"/>
        <v>13573980.48</v>
      </c>
      <c r="G62" s="103">
        <f t="shared" si="4"/>
        <v>0</v>
      </c>
      <c r="H62" s="104">
        <f t="shared" si="4"/>
        <v>0</v>
      </c>
    </row>
    <row r="63" spans="1:14" s="108" customFormat="1" ht="25" customHeight="1" thickBot="1" x14ac:dyDescent="0.45">
      <c r="A63" s="105" t="s">
        <v>39</v>
      </c>
      <c r="B63" s="106">
        <f t="shared" ref="B63:H63" si="5">B20-B62</f>
        <v>88214.969999995083</v>
      </c>
      <c r="C63" s="106">
        <f t="shared" si="5"/>
        <v>1371502.67</v>
      </c>
      <c r="D63" s="106">
        <f t="shared" si="5"/>
        <v>2517369.9499999974</v>
      </c>
      <c r="E63" s="106">
        <f t="shared" si="5"/>
        <v>-918993.70999999903</v>
      </c>
      <c r="F63" s="106">
        <f>F20-F62</f>
        <v>4896.1199999991804</v>
      </c>
      <c r="G63" s="106">
        <f t="shared" si="5"/>
        <v>0</v>
      </c>
      <c r="H63" s="107">
        <f t="shared" si="5"/>
        <v>0</v>
      </c>
      <c r="N63" s="129"/>
    </row>
    <row r="64" spans="1:14" s="108" customFormat="1" ht="25" customHeight="1" thickBot="1" x14ac:dyDescent="0.45">
      <c r="A64" s="109" t="s">
        <v>40</v>
      </c>
      <c r="B64" s="110"/>
      <c r="C64" s="110"/>
      <c r="D64" s="110"/>
      <c r="E64" s="110"/>
      <c r="F64" s="110"/>
      <c r="G64" s="110"/>
      <c r="H64" s="111"/>
      <c r="N64" s="129"/>
    </row>
    <row r="65" spans="1:14" s="108" customFormat="1" ht="25" customHeight="1" thickBot="1" x14ac:dyDescent="0.45">
      <c r="A65" s="112" t="s">
        <v>41</v>
      </c>
      <c r="B65" s="106">
        <f t="shared" ref="B65:E65" si="6">B63-B64</f>
        <v>88214.969999995083</v>
      </c>
      <c r="C65" s="106">
        <f t="shared" si="6"/>
        <v>1371502.67</v>
      </c>
      <c r="D65" s="106">
        <f t="shared" si="6"/>
        <v>2517369.9499999974</v>
      </c>
      <c r="E65" s="106">
        <f t="shared" si="6"/>
        <v>-918993.70999999903</v>
      </c>
      <c r="F65" s="106">
        <f>F63-F64</f>
        <v>4896.1199999991804</v>
      </c>
      <c r="G65" s="106">
        <f t="shared" ref="G65:H65" si="7">G63-G64</f>
        <v>0</v>
      </c>
      <c r="H65" s="107">
        <f t="shared" si="7"/>
        <v>0</v>
      </c>
      <c r="N65" s="129"/>
    </row>
    <row r="66" spans="1:14" ht="25" customHeight="1" x14ac:dyDescent="0.4">
      <c r="A66" s="116" t="s">
        <v>112</v>
      </c>
    </row>
    <row r="67" spans="1:14" s="108" customFormat="1" ht="25" customHeight="1" x14ac:dyDescent="0.4">
      <c r="A67" s="113" t="s">
        <v>113</v>
      </c>
      <c r="B67" s="114"/>
      <c r="C67" s="114"/>
      <c r="D67" s="114"/>
      <c r="E67" s="114"/>
      <c r="F67" s="114"/>
      <c r="G67" s="114"/>
      <c r="H67" s="114"/>
      <c r="K67" s="129"/>
      <c r="N67" s="129"/>
    </row>
    <row r="68" spans="1:14" ht="25" customHeight="1" x14ac:dyDescent="0.4">
      <c r="A68" s="116"/>
    </row>
    <row r="69" spans="1:14" ht="25" customHeight="1" x14ac:dyDescent="0.4">
      <c r="A69" s="116"/>
      <c r="H69" s="126"/>
    </row>
    <row r="70" spans="1:14" ht="25" customHeight="1" x14ac:dyDescent="0.4">
      <c r="B70" s="132"/>
    </row>
  </sheetData>
  <sheetProtection algorithmName="SHA-512" hashValue="AjBvxdMmED3cM1c8EVsC598iQY0fFC8bhhbYs7QZn+8vAf/F0B2arBHA9RAguZ8PYb1cH89Okms/6hsGMVDJyw==" saltValue="iz5KEIBJ9N3rJXayJRtlVw==" spinCount="100000" sheet="1" formatCells="0" formatColumns="0" formatRows="0" insertColumns="0" insertRows="0" insertHyperlinks="0" deleteColumns="0" deleteRows="0" sort="0" autoFilter="0" pivotTables="0"/>
  <sortState ref="A30:A53">
    <sortCondition ref="A30"/>
  </sortState>
  <mergeCells count="9">
    <mergeCell ref="F7:F8"/>
    <mergeCell ref="G7:G8"/>
    <mergeCell ref="H7:H8"/>
    <mergeCell ref="A6:A8"/>
    <mergeCell ref="C6:E6"/>
    <mergeCell ref="B7:B8"/>
    <mergeCell ref="C7:C8"/>
    <mergeCell ref="D7:D8"/>
    <mergeCell ref="E7:E8"/>
  </mergeCells>
  <dataValidations count="1">
    <dataValidation type="textLength" allowBlank="1" showInputMessage="1" showErrorMessage="1" sqref="A3:B4 E3:E4">
      <formula1>4</formula1>
      <formula2>100</formula2>
    </dataValidation>
  </dataValidations>
  <printOptions horizontalCentered="1"/>
  <pageMargins left="0.2" right="0.2" top="0.75" bottom="0.2" header="0.3" footer="0.3"/>
  <pageSetup paperSize="8"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topLeftCell="A54" workbookViewId="0">
      <selection activeCell="D74" sqref="D74"/>
    </sheetView>
  </sheetViews>
  <sheetFormatPr defaultRowHeight="17" x14ac:dyDescent="0.4"/>
  <cols>
    <col min="2" max="2" width="36.81640625" bestFit="1" customWidth="1"/>
    <col min="3" max="3" width="19.26953125" customWidth="1"/>
    <col min="4" max="4" width="14.81640625" customWidth="1"/>
    <col min="5" max="5" width="15" customWidth="1"/>
    <col min="6" max="6" width="13.1796875" customWidth="1"/>
    <col min="7" max="7" width="15.26953125" customWidth="1"/>
    <col min="8" max="8" width="16.1796875" style="118" bestFit="1" customWidth="1"/>
    <col min="9" max="9" width="16.81640625" customWidth="1"/>
    <col min="10" max="10" width="12.81640625" bestFit="1" customWidth="1"/>
    <col min="11" max="11" width="14" bestFit="1" customWidth="1"/>
  </cols>
  <sheetData>
    <row r="1" spans="1:12" x14ac:dyDescent="0.4">
      <c r="A1" s="158" t="s">
        <v>52</v>
      </c>
      <c r="B1" s="158"/>
      <c r="C1" s="158"/>
      <c r="D1" s="158"/>
      <c r="E1" s="158"/>
      <c r="F1" s="158"/>
      <c r="G1" s="158"/>
    </row>
    <row r="2" spans="1:12" x14ac:dyDescent="0.4">
      <c r="A2" s="159" t="s">
        <v>90</v>
      </c>
      <c r="B2" s="159"/>
      <c r="C2" s="159"/>
      <c r="D2" s="159"/>
      <c r="E2" s="159"/>
      <c r="F2" s="159"/>
      <c r="G2" s="159"/>
    </row>
    <row r="3" spans="1:12" x14ac:dyDescent="0.4">
      <c r="A3" s="159" t="s">
        <v>115</v>
      </c>
      <c r="B3" s="159"/>
      <c r="C3" s="159"/>
      <c r="D3" s="159"/>
      <c r="E3" s="159"/>
      <c r="F3" s="159"/>
      <c r="G3" s="159"/>
    </row>
    <row r="4" spans="1:12" ht="17.5" thickBot="1" x14ac:dyDescent="0.45">
      <c r="A4" s="68"/>
      <c r="B4" s="68"/>
      <c r="C4" s="68"/>
      <c r="D4" s="68"/>
      <c r="E4" s="68"/>
      <c r="F4" s="68"/>
      <c r="G4" s="68"/>
    </row>
    <row r="5" spans="1:12" ht="14.5" x14ac:dyDescent="0.35">
      <c r="A5" s="2"/>
      <c r="B5" s="3"/>
      <c r="C5" s="3"/>
      <c r="D5" s="160" t="s">
        <v>91</v>
      </c>
      <c r="E5" s="161"/>
      <c r="F5" s="160" t="s">
        <v>44</v>
      </c>
      <c r="G5" s="161"/>
      <c r="H5" s="156">
        <v>2019</v>
      </c>
      <c r="I5" s="157"/>
    </row>
    <row r="6" spans="1:12" ht="14.5" x14ac:dyDescent="0.35">
      <c r="A6" s="4"/>
      <c r="B6" s="5" t="s">
        <v>116</v>
      </c>
      <c r="C6" s="5" t="s">
        <v>92</v>
      </c>
      <c r="D6" s="6" t="s">
        <v>46</v>
      </c>
      <c r="E6" s="7" t="s">
        <v>47</v>
      </c>
      <c r="F6" s="6" t="s">
        <v>46</v>
      </c>
      <c r="G6" s="7" t="s">
        <v>47</v>
      </c>
      <c r="H6" s="6" t="s">
        <v>46</v>
      </c>
      <c r="I6" s="7" t="s">
        <v>47</v>
      </c>
    </row>
    <row r="7" spans="1:12" ht="15" thickBot="1" x14ac:dyDescent="0.4">
      <c r="A7" s="8"/>
      <c r="B7" s="9"/>
      <c r="C7" s="9"/>
      <c r="D7" s="10" t="s">
        <v>48</v>
      </c>
      <c r="E7" s="11" t="s">
        <v>49</v>
      </c>
      <c r="F7" s="10" t="s">
        <v>48</v>
      </c>
      <c r="G7" s="11" t="s">
        <v>49</v>
      </c>
      <c r="H7" s="10" t="s">
        <v>48</v>
      </c>
      <c r="I7" s="11" t="s">
        <v>49</v>
      </c>
      <c r="L7" s="121">
        <f>+E10+E11+E17</f>
        <v>0</v>
      </c>
    </row>
    <row r="8" spans="1:12" ht="14.5" x14ac:dyDescent="0.35">
      <c r="A8" s="12"/>
      <c r="B8" s="50"/>
      <c r="C8" s="60"/>
      <c r="D8" s="55"/>
      <c r="E8" s="14"/>
      <c r="F8" s="13"/>
      <c r="G8" s="14"/>
      <c r="H8" s="13"/>
      <c r="I8" s="14"/>
    </row>
    <row r="9" spans="1:12" ht="14.5" x14ac:dyDescent="0.35">
      <c r="A9" s="12"/>
      <c r="B9" s="15" t="s">
        <v>117</v>
      </c>
      <c r="C9" s="61"/>
      <c r="D9" s="55">
        <v>1</v>
      </c>
      <c r="E9" s="14">
        <v>215004</v>
      </c>
      <c r="F9" s="55">
        <v>1</v>
      </c>
      <c r="G9" s="14">
        <v>215004</v>
      </c>
      <c r="H9" s="55">
        <v>1</v>
      </c>
      <c r="I9" s="14">
        <v>215004</v>
      </c>
    </row>
    <row r="10" spans="1:12" ht="14.5" x14ac:dyDescent="0.35">
      <c r="A10" s="12"/>
      <c r="B10" s="15" t="s">
        <v>118</v>
      </c>
      <c r="C10" s="61"/>
      <c r="D10" s="55"/>
      <c r="E10" s="14"/>
      <c r="F10" s="55" t="s">
        <v>119</v>
      </c>
      <c r="G10" s="14"/>
      <c r="H10" s="55" t="s">
        <v>119</v>
      </c>
      <c r="I10" s="14"/>
    </row>
    <row r="11" spans="1:12" ht="14.5" x14ac:dyDescent="0.35">
      <c r="A11" s="12"/>
      <c r="B11" s="28" t="s">
        <v>120</v>
      </c>
      <c r="C11" s="62"/>
      <c r="D11" s="55"/>
      <c r="E11" s="14"/>
      <c r="F11" s="55" t="s">
        <v>119</v>
      </c>
      <c r="G11" s="14"/>
      <c r="H11" s="55">
        <v>1</v>
      </c>
      <c r="I11" s="14">
        <v>100000</v>
      </c>
      <c r="K11" s="121"/>
    </row>
    <row r="12" spans="1:12" ht="14.5" x14ac:dyDescent="0.35">
      <c r="A12" s="12"/>
      <c r="B12" s="28" t="s">
        <v>121</v>
      </c>
      <c r="C12" s="62"/>
      <c r="D12" s="55">
        <v>1</v>
      </c>
      <c r="E12" s="14">
        <v>63648</v>
      </c>
      <c r="F12" s="55">
        <v>1</v>
      </c>
      <c r="G12" s="14">
        <v>63648</v>
      </c>
      <c r="H12" s="55">
        <v>1</v>
      </c>
      <c r="I12" s="14">
        <v>63648</v>
      </c>
      <c r="K12" s="121"/>
    </row>
    <row r="13" spans="1:12" ht="14.5" x14ac:dyDescent="0.35">
      <c r="A13" s="12"/>
      <c r="B13" s="28" t="s">
        <v>122</v>
      </c>
      <c r="C13" s="62"/>
      <c r="D13" s="55">
        <v>1</v>
      </c>
      <c r="E13" s="14">
        <v>122004</v>
      </c>
      <c r="F13" s="55">
        <v>1</v>
      </c>
      <c r="G13" s="14">
        <v>122004</v>
      </c>
      <c r="H13" s="55">
        <v>1</v>
      </c>
      <c r="I13" s="14">
        <v>122004</v>
      </c>
    </row>
    <row r="14" spans="1:12" ht="14.5" x14ac:dyDescent="0.35">
      <c r="A14" s="12"/>
      <c r="B14" s="28" t="s">
        <v>123</v>
      </c>
      <c r="C14" s="62"/>
      <c r="D14" s="55">
        <v>1</v>
      </c>
      <c r="E14" s="14">
        <v>76704</v>
      </c>
      <c r="F14" s="55">
        <v>1</v>
      </c>
      <c r="G14" s="14">
        <v>76704</v>
      </c>
      <c r="H14" s="55">
        <v>1</v>
      </c>
      <c r="I14" s="14">
        <v>76704</v>
      </c>
    </row>
    <row r="15" spans="1:12" ht="14.5" x14ac:dyDescent="0.35">
      <c r="A15" s="12"/>
      <c r="B15" s="28" t="s">
        <v>124</v>
      </c>
      <c r="C15" s="62"/>
      <c r="D15" s="55">
        <v>1</v>
      </c>
      <c r="E15" s="14">
        <v>37003</v>
      </c>
      <c r="F15" s="55">
        <v>1</v>
      </c>
      <c r="G15" s="14">
        <v>37003</v>
      </c>
      <c r="H15" s="55">
        <v>1</v>
      </c>
      <c r="I15" s="14">
        <v>37003</v>
      </c>
    </row>
    <row r="16" spans="1:12" ht="14.5" x14ac:dyDescent="0.35">
      <c r="A16" s="12"/>
      <c r="B16" s="28" t="s">
        <v>125</v>
      </c>
      <c r="C16" s="62"/>
      <c r="D16" s="55">
        <v>11</v>
      </c>
      <c r="E16" s="14">
        <v>529452</v>
      </c>
      <c r="F16" s="55">
        <v>11</v>
      </c>
      <c r="G16" s="14">
        <v>529452</v>
      </c>
      <c r="H16" s="55">
        <v>11</v>
      </c>
      <c r="I16" s="14">
        <v>529452</v>
      </c>
      <c r="K16" s="121"/>
    </row>
    <row r="17" spans="1:11" ht="14.5" x14ac:dyDescent="0.35">
      <c r="A17" s="12"/>
      <c r="B17" s="28" t="s">
        <v>126</v>
      </c>
      <c r="C17" s="62"/>
      <c r="D17" s="55"/>
      <c r="E17" s="14"/>
      <c r="F17" s="55">
        <v>1</v>
      </c>
      <c r="G17" s="14">
        <v>67200</v>
      </c>
      <c r="H17" s="55">
        <v>1</v>
      </c>
      <c r="I17" s="14">
        <v>100000</v>
      </c>
    </row>
    <row r="18" spans="1:11" ht="14.5" x14ac:dyDescent="0.35">
      <c r="A18" s="12"/>
      <c r="B18" s="28" t="s">
        <v>127</v>
      </c>
      <c r="C18" s="62" t="s">
        <v>128</v>
      </c>
      <c r="D18" s="55">
        <v>1</v>
      </c>
      <c r="E18" s="14">
        <v>62604</v>
      </c>
      <c r="F18" s="55">
        <v>1</v>
      </c>
      <c r="G18" s="14">
        <v>62604</v>
      </c>
      <c r="H18" s="55">
        <v>1</v>
      </c>
      <c r="I18" s="14">
        <v>62604</v>
      </c>
      <c r="K18" s="121"/>
    </row>
    <row r="19" spans="1:11" ht="14.5" x14ac:dyDescent="0.35">
      <c r="A19" s="12"/>
      <c r="B19" s="28" t="s">
        <v>129</v>
      </c>
      <c r="C19" s="62" t="s">
        <v>128</v>
      </c>
      <c r="D19" s="55">
        <v>1</v>
      </c>
      <c r="E19" s="14">
        <v>62604</v>
      </c>
      <c r="F19" s="55">
        <v>1</v>
      </c>
      <c r="G19" s="14">
        <v>62604</v>
      </c>
      <c r="H19" s="55">
        <v>1</v>
      </c>
      <c r="I19" s="14">
        <v>62604</v>
      </c>
    </row>
    <row r="20" spans="1:11" ht="14.5" x14ac:dyDescent="0.35">
      <c r="A20" s="12"/>
      <c r="B20" s="28" t="s">
        <v>130</v>
      </c>
      <c r="C20" s="62" t="s">
        <v>128</v>
      </c>
      <c r="D20" s="55">
        <v>1</v>
      </c>
      <c r="E20" s="14">
        <v>62604</v>
      </c>
      <c r="F20" s="55">
        <v>1</v>
      </c>
      <c r="G20" s="14">
        <v>62604</v>
      </c>
      <c r="H20" s="55">
        <v>1</v>
      </c>
      <c r="I20" s="14">
        <v>62604</v>
      </c>
      <c r="K20" s="121"/>
    </row>
    <row r="21" spans="1:11" ht="14.5" x14ac:dyDescent="0.35">
      <c r="A21" s="12"/>
      <c r="B21" s="28" t="s">
        <v>127</v>
      </c>
      <c r="C21" s="62" t="s">
        <v>131</v>
      </c>
      <c r="D21" s="55">
        <v>1</v>
      </c>
      <c r="E21" s="14">
        <v>69216</v>
      </c>
      <c r="F21" s="55">
        <v>1</v>
      </c>
      <c r="G21" s="14">
        <v>69216</v>
      </c>
      <c r="H21" s="55">
        <v>1</v>
      </c>
      <c r="I21" s="14">
        <v>69216</v>
      </c>
    </row>
    <row r="22" spans="1:11" ht="14.5" x14ac:dyDescent="0.35">
      <c r="A22" s="12"/>
      <c r="B22" s="28" t="s">
        <v>129</v>
      </c>
      <c r="C22" s="62" t="s">
        <v>131</v>
      </c>
      <c r="D22" s="55">
        <v>1</v>
      </c>
      <c r="E22" s="14">
        <v>69216</v>
      </c>
      <c r="F22" s="55">
        <v>1</v>
      </c>
      <c r="G22" s="14">
        <v>69216</v>
      </c>
      <c r="H22" s="55">
        <v>1</v>
      </c>
      <c r="I22" s="14">
        <v>69216</v>
      </c>
      <c r="K22" s="121"/>
    </row>
    <row r="23" spans="1:11" ht="14.5" x14ac:dyDescent="0.35">
      <c r="A23" s="12"/>
      <c r="B23" s="28" t="s">
        <v>130</v>
      </c>
      <c r="C23" s="62" t="s">
        <v>131</v>
      </c>
      <c r="D23" s="55">
        <v>1</v>
      </c>
      <c r="E23" s="14">
        <v>69216</v>
      </c>
      <c r="F23" s="55">
        <v>1</v>
      </c>
      <c r="G23" s="14">
        <v>69216</v>
      </c>
      <c r="H23" s="55">
        <v>1</v>
      </c>
      <c r="I23" s="14">
        <v>69216</v>
      </c>
    </row>
    <row r="24" spans="1:11" ht="14.5" x14ac:dyDescent="0.35">
      <c r="A24" s="12"/>
      <c r="B24" s="28" t="s">
        <v>132</v>
      </c>
      <c r="C24" s="61"/>
      <c r="D24" s="55">
        <v>1</v>
      </c>
      <c r="E24" s="14">
        <v>55404</v>
      </c>
      <c r="F24" s="55">
        <v>1</v>
      </c>
      <c r="G24" s="14">
        <v>55404</v>
      </c>
      <c r="H24" s="55">
        <v>1</v>
      </c>
      <c r="I24" s="14">
        <v>55404</v>
      </c>
    </row>
    <row r="25" spans="1:11" ht="14.5" x14ac:dyDescent="0.35">
      <c r="A25" s="12"/>
      <c r="B25" s="28" t="s">
        <v>133</v>
      </c>
      <c r="C25" s="61"/>
      <c r="D25" s="55">
        <v>1</v>
      </c>
      <c r="E25" s="14">
        <v>55332</v>
      </c>
      <c r="F25" s="55">
        <v>1</v>
      </c>
      <c r="G25" s="14">
        <v>55332</v>
      </c>
      <c r="H25" s="55">
        <v>1</v>
      </c>
      <c r="I25" s="14">
        <v>55332</v>
      </c>
    </row>
    <row r="26" spans="1:11" ht="14.5" x14ac:dyDescent="0.35">
      <c r="A26" s="12"/>
      <c r="B26" s="28" t="s">
        <v>134</v>
      </c>
      <c r="C26" s="61"/>
      <c r="D26" s="55">
        <v>2</v>
      </c>
      <c r="E26" s="14">
        <v>224640</v>
      </c>
      <c r="F26" s="55">
        <v>3</v>
      </c>
      <c r="G26" s="14">
        <v>224640</v>
      </c>
      <c r="H26" s="55">
        <v>3</v>
      </c>
      <c r="I26" s="14">
        <v>224640</v>
      </c>
    </row>
    <row r="27" spans="1:11" ht="14.5" x14ac:dyDescent="0.35">
      <c r="A27" s="12"/>
      <c r="B27" s="28" t="s">
        <v>135</v>
      </c>
      <c r="C27" s="61"/>
      <c r="D27" s="55">
        <v>1</v>
      </c>
      <c r="E27" s="14">
        <v>95004</v>
      </c>
      <c r="F27" s="55">
        <v>1</v>
      </c>
      <c r="G27" s="14">
        <v>95004</v>
      </c>
      <c r="H27" s="55">
        <v>1</v>
      </c>
      <c r="I27" s="14">
        <v>95004</v>
      </c>
    </row>
    <row r="28" spans="1:11" ht="14.5" x14ac:dyDescent="0.35">
      <c r="A28" s="12"/>
      <c r="B28" s="28" t="s">
        <v>136</v>
      </c>
      <c r="C28" s="61"/>
      <c r="D28" s="55">
        <v>5</v>
      </c>
      <c r="E28" s="14">
        <v>240660</v>
      </c>
      <c r="F28" s="55">
        <v>5</v>
      </c>
      <c r="G28" s="14">
        <v>24660</v>
      </c>
      <c r="H28" s="55">
        <v>5</v>
      </c>
      <c r="I28" s="14">
        <v>24660</v>
      </c>
    </row>
    <row r="29" spans="1:11" ht="14.5" x14ac:dyDescent="0.35">
      <c r="A29" s="12"/>
      <c r="B29" s="28" t="s">
        <v>137</v>
      </c>
      <c r="C29" s="61"/>
      <c r="D29" s="55">
        <v>1</v>
      </c>
      <c r="E29" s="14">
        <v>42670</v>
      </c>
      <c r="F29" s="55">
        <v>1</v>
      </c>
      <c r="G29" s="14">
        <v>42670</v>
      </c>
      <c r="H29" s="55">
        <v>1</v>
      </c>
      <c r="I29" s="14">
        <v>42670</v>
      </c>
    </row>
    <row r="30" spans="1:11" ht="14.5" x14ac:dyDescent="0.35">
      <c r="A30" s="12"/>
      <c r="B30" s="28" t="s">
        <v>138</v>
      </c>
      <c r="C30" s="61"/>
      <c r="D30" s="55">
        <v>8</v>
      </c>
      <c r="E30" s="14">
        <v>307968</v>
      </c>
      <c r="F30" s="55">
        <v>8</v>
      </c>
      <c r="G30" s="14">
        <v>307968</v>
      </c>
      <c r="H30" s="55">
        <v>8</v>
      </c>
      <c r="I30" s="14">
        <v>307968</v>
      </c>
    </row>
    <row r="31" spans="1:11" ht="14.5" x14ac:dyDescent="0.35">
      <c r="A31" s="12"/>
      <c r="B31" s="28" t="s">
        <v>139</v>
      </c>
      <c r="C31" s="61" t="s">
        <v>128</v>
      </c>
      <c r="D31" s="55">
        <v>3</v>
      </c>
      <c r="E31" s="14">
        <v>88308</v>
      </c>
      <c r="F31" s="55">
        <v>3</v>
      </c>
      <c r="G31" s="14">
        <v>88308</v>
      </c>
      <c r="H31" s="55">
        <v>3</v>
      </c>
      <c r="I31" s="14">
        <v>88308</v>
      </c>
    </row>
    <row r="32" spans="1:11" ht="14.5" x14ac:dyDescent="0.35">
      <c r="A32" s="12"/>
      <c r="B32" s="28" t="s">
        <v>139</v>
      </c>
      <c r="C32" s="61" t="s">
        <v>131</v>
      </c>
      <c r="D32" s="55">
        <v>6</v>
      </c>
      <c r="E32" s="14">
        <v>182520</v>
      </c>
      <c r="F32" s="55">
        <v>6</v>
      </c>
      <c r="G32" s="14">
        <v>182520</v>
      </c>
      <c r="H32" s="55">
        <v>6</v>
      </c>
      <c r="I32" s="14">
        <v>182520</v>
      </c>
    </row>
    <row r="33" spans="1:9" ht="14.5" x14ac:dyDescent="0.35">
      <c r="A33" s="12"/>
      <c r="B33" s="28" t="s">
        <v>139</v>
      </c>
      <c r="C33" s="61" t="s">
        <v>140</v>
      </c>
      <c r="D33" s="55">
        <v>2</v>
      </c>
      <c r="E33" s="14">
        <v>64680</v>
      </c>
      <c r="F33" s="55">
        <v>2</v>
      </c>
      <c r="G33" s="14">
        <v>64680</v>
      </c>
      <c r="H33" s="55">
        <v>2</v>
      </c>
      <c r="I33" s="14">
        <v>64680</v>
      </c>
    </row>
    <row r="34" spans="1:9" ht="14.5" x14ac:dyDescent="0.35">
      <c r="A34" s="12"/>
      <c r="B34" s="15" t="s">
        <v>141</v>
      </c>
      <c r="C34" s="61"/>
      <c r="D34" s="55">
        <v>4</v>
      </c>
      <c r="E34" s="14">
        <v>141648</v>
      </c>
      <c r="F34" s="55">
        <v>4</v>
      </c>
      <c r="G34" s="14">
        <v>141648</v>
      </c>
      <c r="H34" s="55">
        <v>4</v>
      </c>
      <c r="I34" s="14">
        <v>141648</v>
      </c>
    </row>
    <row r="35" spans="1:9" ht="14.5" x14ac:dyDescent="0.35">
      <c r="A35" s="12"/>
      <c r="B35" s="28" t="s">
        <v>142</v>
      </c>
      <c r="C35" s="61"/>
      <c r="D35" s="56">
        <v>2</v>
      </c>
      <c r="E35" s="17">
        <v>141892</v>
      </c>
      <c r="F35" s="56">
        <v>2</v>
      </c>
      <c r="G35" s="17">
        <v>141892</v>
      </c>
      <c r="H35" s="56">
        <v>2</v>
      </c>
      <c r="I35" s="17">
        <v>141892</v>
      </c>
    </row>
    <row r="36" spans="1:9" ht="14.5" x14ac:dyDescent="0.35">
      <c r="A36" s="12"/>
      <c r="B36" s="28" t="s">
        <v>143</v>
      </c>
      <c r="C36" s="63"/>
      <c r="D36" s="57">
        <v>2</v>
      </c>
      <c r="E36" s="17">
        <v>115200</v>
      </c>
      <c r="F36" s="57">
        <v>2</v>
      </c>
      <c r="G36" s="17">
        <v>115200</v>
      </c>
      <c r="H36" s="57">
        <v>2</v>
      </c>
      <c r="I36" s="17">
        <v>115200</v>
      </c>
    </row>
    <row r="37" spans="1:9" ht="14.5" x14ac:dyDescent="0.35">
      <c r="A37" s="12"/>
      <c r="B37" s="28" t="s">
        <v>144</v>
      </c>
      <c r="C37" s="63"/>
      <c r="D37" s="57">
        <v>6</v>
      </c>
      <c r="E37" s="17">
        <v>243437</v>
      </c>
      <c r="F37" s="57">
        <v>6</v>
      </c>
      <c r="G37" s="17">
        <v>243437</v>
      </c>
      <c r="H37" s="57">
        <v>6</v>
      </c>
      <c r="I37" s="17">
        <v>243437</v>
      </c>
    </row>
    <row r="38" spans="1:9" ht="14.5" x14ac:dyDescent="0.35">
      <c r="A38" s="12"/>
      <c r="B38" s="28" t="s">
        <v>145</v>
      </c>
      <c r="C38" s="61"/>
      <c r="D38" s="56">
        <v>3</v>
      </c>
      <c r="E38" s="17">
        <v>139152</v>
      </c>
      <c r="F38" s="56">
        <v>3</v>
      </c>
      <c r="G38" s="17">
        <v>139152</v>
      </c>
      <c r="H38" s="56">
        <v>3</v>
      </c>
      <c r="I38" s="17">
        <v>139152</v>
      </c>
    </row>
    <row r="39" spans="1:9" ht="14.5" x14ac:dyDescent="0.35">
      <c r="A39" s="12"/>
      <c r="B39" s="28" t="s">
        <v>146</v>
      </c>
      <c r="C39" s="61"/>
      <c r="D39" s="56"/>
      <c r="E39" s="17"/>
      <c r="F39" s="56">
        <v>1</v>
      </c>
      <c r="G39" s="17">
        <v>36552</v>
      </c>
      <c r="H39" s="56">
        <v>1</v>
      </c>
      <c r="I39" s="17">
        <v>36552</v>
      </c>
    </row>
    <row r="40" spans="1:9" ht="14.5" x14ac:dyDescent="0.35">
      <c r="A40" s="12"/>
      <c r="B40" s="28" t="s">
        <v>147</v>
      </c>
      <c r="C40" s="61"/>
      <c r="D40" s="56">
        <v>1</v>
      </c>
      <c r="E40" s="17">
        <v>46384</v>
      </c>
      <c r="F40" s="56">
        <v>1</v>
      </c>
      <c r="G40" s="17">
        <v>46384</v>
      </c>
      <c r="H40" s="56">
        <v>1</v>
      </c>
      <c r="I40" s="17">
        <v>46384</v>
      </c>
    </row>
    <row r="41" spans="1:9" ht="14.5" x14ac:dyDescent="0.35">
      <c r="A41" s="12"/>
      <c r="B41" s="28" t="s">
        <v>148</v>
      </c>
      <c r="C41" s="61"/>
      <c r="D41" s="56">
        <v>1</v>
      </c>
      <c r="E41" s="17">
        <v>75156</v>
      </c>
      <c r="F41" s="56" t="s">
        <v>149</v>
      </c>
      <c r="G41" s="17">
        <v>12526</v>
      </c>
      <c r="H41" s="56">
        <v>1</v>
      </c>
      <c r="I41" s="17">
        <v>75156</v>
      </c>
    </row>
    <row r="42" spans="1:9" ht="14.5" x14ac:dyDescent="0.35">
      <c r="A42" s="12"/>
      <c r="B42" s="28" t="s">
        <v>150</v>
      </c>
      <c r="C42" s="61" t="s">
        <v>151</v>
      </c>
      <c r="D42" s="56">
        <v>7</v>
      </c>
      <c r="E42" s="17">
        <v>395724</v>
      </c>
      <c r="F42" s="56">
        <v>7</v>
      </c>
      <c r="G42" s="17">
        <v>395724</v>
      </c>
      <c r="H42" s="56">
        <v>7</v>
      </c>
      <c r="I42" s="17">
        <v>395724</v>
      </c>
    </row>
    <row r="43" spans="1:9" ht="14.5" x14ac:dyDescent="0.35">
      <c r="A43" s="12"/>
      <c r="B43" s="28" t="s">
        <v>150</v>
      </c>
      <c r="C43" s="61" t="s">
        <v>152</v>
      </c>
      <c r="D43" s="56">
        <v>4</v>
      </c>
      <c r="E43" s="17">
        <v>235392</v>
      </c>
      <c r="F43" s="56">
        <v>4</v>
      </c>
      <c r="G43" s="17">
        <v>235392</v>
      </c>
      <c r="H43" s="56">
        <v>4</v>
      </c>
      <c r="I43" s="17">
        <v>235392</v>
      </c>
    </row>
    <row r="44" spans="1:9" ht="14.5" x14ac:dyDescent="0.35">
      <c r="A44" s="12"/>
      <c r="B44" s="28" t="s">
        <v>153</v>
      </c>
      <c r="C44" s="61" t="s">
        <v>154</v>
      </c>
      <c r="D44" s="56">
        <v>2</v>
      </c>
      <c r="E44" s="17">
        <v>143925</v>
      </c>
      <c r="F44" s="56">
        <v>2</v>
      </c>
      <c r="G44" s="17">
        <v>143925</v>
      </c>
      <c r="H44" s="56">
        <v>2</v>
      </c>
      <c r="I44" s="17">
        <v>143925</v>
      </c>
    </row>
    <row r="45" spans="1:9" ht="14.5" x14ac:dyDescent="0.35">
      <c r="A45" s="12"/>
      <c r="B45" s="28" t="s">
        <v>155</v>
      </c>
      <c r="C45" s="61"/>
      <c r="D45" s="56">
        <v>3</v>
      </c>
      <c r="E45" s="17">
        <v>125496</v>
      </c>
      <c r="F45" s="56">
        <v>2</v>
      </c>
      <c r="G45" s="17">
        <v>125496</v>
      </c>
      <c r="H45" s="56">
        <v>2</v>
      </c>
      <c r="I45" s="17">
        <v>125496</v>
      </c>
    </row>
    <row r="46" spans="1:9" ht="14.5" x14ac:dyDescent="0.35">
      <c r="A46" s="12"/>
      <c r="B46" s="28" t="s">
        <v>156</v>
      </c>
      <c r="C46" s="61"/>
      <c r="D46" s="56">
        <v>1</v>
      </c>
      <c r="E46" s="17">
        <v>71964</v>
      </c>
      <c r="F46" s="56">
        <v>1</v>
      </c>
      <c r="G46" s="17">
        <v>71964</v>
      </c>
      <c r="H46" s="56">
        <v>1</v>
      </c>
      <c r="I46" s="17">
        <v>71964</v>
      </c>
    </row>
    <row r="47" spans="1:9" ht="14.5" x14ac:dyDescent="0.35">
      <c r="A47" s="12"/>
      <c r="B47" s="28" t="s">
        <v>157</v>
      </c>
      <c r="C47" s="61"/>
      <c r="D47" s="55">
        <v>3</v>
      </c>
      <c r="E47" s="18">
        <v>96264</v>
      </c>
      <c r="F47" s="55">
        <v>3</v>
      </c>
      <c r="G47" s="18">
        <v>96264</v>
      </c>
      <c r="H47" s="55">
        <v>3</v>
      </c>
      <c r="I47" s="18">
        <v>96264</v>
      </c>
    </row>
    <row r="48" spans="1:9" ht="14.5" x14ac:dyDescent="0.35">
      <c r="A48" s="12"/>
      <c r="B48" s="28" t="s">
        <v>158</v>
      </c>
      <c r="C48" s="61"/>
      <c r="D48" s="55">
        <v>1</v>
      </c>
      <c r="E48" s="18">
        <f>5977*12</f>
        <v>71724</v>
      </c>
      <c r="F48" s="55">
        <v>1</v>
      </c>
      <c r="G48" s="18">
        <v>71724</v>
      </c>
      <c r="H48" s="55">
        <v>1</v>
      </c>
      <c r="I48" s="18">
        <v>71724</v>
      </c>
    </row>
    <row r="49" spans="1:11" ht="14.5" x14ac:dyDescent="0.35">
      <c r="A49" s="12"/>
      <c r="B49" s="28" t="s">
        <v>159</v>
      </c>
      <c r="C49" s="61"/>
      <c r="D49" s="55">
        <v>4</v>
      </c>
      <c r="E49" s="18">
        <v>56532</v>
      </c>
      <c r="F49" s="55">
        <v>4</v>
      </c>
      <c r="G49" s="18">
        <v>56532</v>
      </c>
      <c r="H49" s="55">
        <v>4</v>
      </c>
      <c r="I49" s="18">
        <v>56532</v>
      </c>
    </row>
    <row r="50" spans="1:11" ht="14.5" x14ac:dyDescent="0.35">
      <c r="A50" s="12"/>
      <c r="B50" s="28" t="s">
        <v>160</v>
      </c>
      <c r="C50" s="61"/>
      <c r="D50" s="55">
        <v>1</v>
      </c>
      <c r="E50" s="18">
        <v>84000</v>
      </c>
      <c r="F50" s="55">
        <v>1</v>
      </c>
      <c r="G50" s="18">
        <v>84000</v>
      </c>
      <c r="H50" s="55">
        <v>1</v>
      </c>
      <c r="I50" s="18">
        <v>84000</v>
      </c>
    </row>
    <row r="51" spans="1:11" ht="14.5" x14ac:dyDescent="0.35">
      <c r="A51" s="12"/>
      <c r="B51" s="28" t="s">
        <v>161</v>
      </c>
      <c r="C51" s="61"/>
      <c r="D51" s="55">
        <v>1</v>
      </c>
      <c r="E51" s="18">
        <v>75156</v>
      </c>
      <c r="F51" s="55">
        <v>1</v>
      </c>
      <c r="G51" s="18">
        <v>75156</v>
      </c>
      <c r="H51" s="55">
        <v>1</v>
      </c>
      <c r="I51" s="18">
        <v>75156</v>
      </c>
    </row>
    <row r="52" spans="1:11" ht="14.5" x14ac:dyDescent="0.35">
      <c r="A52" s="12"/>
      <c r="B52" s="28" t="s">
        <v>162</v>
      </c>
      <c r="C52" s="61"/>
      <c r="D52" s="55">
        <v>1</v>
      </c>
      <c r="E52" s="18">
        <v>117000</v>
      </c>
      <c r="F52" s="55">
        <v>1</v>
      </c>
      <c r="G52" s="18">
        <v>117000</v>
      </c>
      <c r="H52" s="55">
        <v>1</v>
      </c>
      <c r="I52" s="18">
        <v>117000</v>
      </c>
    </row>
    <row r="53" spans="1:11" ht="14.5" x14ac:dyDescent="0.35">
      <c r="A53" s="12"/>
      <c r="B53" s="28" t="s">
        <v>163</v>
      </c>
      <c r="C53" s="61"/>
      <c r="D53" s="55">
        <v>1</v>
      </c>
      <c r="E53" s="18">
        <v>84000</v>
      </c>
      <c r="F53" s="55">
        <v>1</v>
      </c>
      <c r="G53" s="18">
        <v>84000</v>
      </c>
      <c r="H53" s="55">
        <v>1</v>
      </c>
      <c r="I53" s="18">
        <v>84000</v>
      </c>
    </row>
    <row r="54" spans="1:11" ht="14.5" x14ac:dyDescent="0.35">
      <c r="A54" s="12"/>
      <c r="B54" s="28" t="s">
        <v>164</v>
      </c>
      <c r="C54" s="61"/>
      <c r="D54" s="55">
        <v>1</v>
      </c>
      <c r="E54" s="18">
        <v>96636</v>
      </c>
      <c r="F54" s="55">
        <v>1</v>
      </c>
      <c r="G54" s="18">
        <v>96636</v>
      </c>
      <c r="H54" s="55">
        <v>1</v>
      </c>
      <c r="I54" s="18">
        <v>96636</v>
      </c>
    </row>
    <row r="55" spans="1:11" ht="14.5" x14ac:dyDescent="0.35">
      <c r="A55" s="12"/>
      <c r="B55" s="28" t="s">
        <v>165</v>
      </c>
      <c r="C55" s="61"/>
      <c r="D55" s="55">
        <v>4</v>
      </c>
      <c r="E55" s="18">
        <v>278400</v>
      </c>
      <c r="F55" s="55">
        <v>4</v>
      </c>
      <c r="G55" s="18">
        <v>278400</v>
      </c>
      <c r="H55" s="55">
        <v>4</v>
      </c>
      <c r="I55" s="18">
        <v>278400</v>
      </c>
    </row>
    <row r="56" spans="1:11" ht="14.5" x14ac:dyDescent="0.35">
      <c r="A56" s="12"/>
      <c r="B56" s="28" t="s">
        <v>166</v>
      </c>
      <c r="C56" s="61"/>
      <c r="D56" s="55">
        <v>1</v>
      </c>
      <c r="E56" s="18">
        <v>95000</v>
      </c>
      <c r="F56" s="55">
        <v>1</v>
      </c>
      <c r="G56" s="18">
        <v>95000</v>
      </c>
      <c r="H56" s="55">
        <v>1</v>
      </c>
      <c r="I56" s="18">
        <v>95000</v>
      </c>
    </row>
    <row r="57" spans="1:11" ht="14.5" x14ac:dyDescent="0.35">
      <c r="A57" s="12"/>
      <c r="B57" s="28" t="s">
        <v>167</v>
      </c>
      <c r="C57" s="61" t="s">
        <v>128</v>
      </c>
      <c r="D57" s="55">
        <v>60</v>
      </c>
      <c r="E57" s="18">
        <v>2154525.04</v>
      </c>
      <c r="F57" s="55">
        <v>61</v>
      </c>
      <c r="G57" s="18">
        <v>2257488</v>
      </c>
      <c r="H57" s="55">
        <v>61</v>
      </c>
      <c r="I57" s="18">
        <v>2257488</v>
      </c>
      <c r="K57" s="142"/>
    </row>
    <row r="58" spans="1:11" ht="14.5" x14ac:dyDescent="0.35">
      <c r="A58" s="12"/>
      <c r="B58" s="28" t="s">
        <v>167</v>
      </c>
      <c r="C58" s="61" t="s">
        <v>131</v>
      </c>
      <c r="D58" s="55">
        <v>11</v>
      </c>
      <c r="E58" s="18">
        <v>287028</v>
      </c>
      <c r="F58" s="55">
        <v>11</v>
      </c>
      <c r="G58" s="18">
        <v>287028</v>
      </c>
      <c r="H58" s="55">
        <v>11</v>
      </c>
      <c r="I58" s="18">
        <v>287028</v>
      </c>
      <c r="J58" s="119"/>
      <c r="K58" s="142"/>
    </row>
    <row r="59" spans="1:11" ht="14.5" x14ac:dyDescent="0.35">
      <c r="A59" s="12"/>
      <c r="B59" s="28" t="s">
        <v>167</v>
      </c>
      <c r="C59" s="61" t="s">
        <v>140</v>
      </c>
      <c r="D59" s="55">
        <v>7</v>
      </c>
      <c r="E59" s="18">
        <v>271944</v>
      </c>
      <c r="F59" s="55">
        <v>7</v>
      </c>
      <c r="G59" s="18">
        <v>271944</v>
      </c>
      <c r="H59" s="55">
        <v>7</v>
      </c>
      <c r="I59" s="18">
        <v>271944</v>
      </c>
      <c r="J59" s="119"/>
      <c r="K59" s="142"/>
    </row>
    <row r="60" spans="1:11" ht="14.5" x14ac:dyDescent="0.35">
      <c r="A60" s="12"/>
      <c r="B60" s="28" t="s">
        <v>167</v>
      </c>
      <c r="C60" s="61" t="s">
        <v>168</v>
      </c>
      <c r="D60" s="55">
        <v>6</v>
      </c>
      <c r="E60" s="18">
        <v>360360</v>
      </c>
      <c r="F60" s="55">
        <v>6</v>
      </c>
      <c r="G60" s="18">
        <v>360360</v>
      </c>
      <c r="H60" s="55">
        <v>6</v>
      </c>
      <c r="I60" s="18">
        <v>360360</v>
      </c>
      <c r="J60" s="119"/>
      <c r="K60" s="142"/>
    </row>
    <row r="61" spans="1:11" ht="14.5" x14ac:dyDescent="0.35">
      <c r="A61" s="12"/>
      <c r="B61" s="28" t="s">
        <v>167</v>
      </c>
      <c r="C61" s="61" t="s">
        <v>169</v>
      </c>
      <c r="D61" s="55">
        <v>2</v>
      </c>
      <c r="E61" s="120">
        <v>136800</v>
      </c>
      <c r="F61" s="55">
        <v>2</v>
      </c>
      <c r="G61" s="120">
        <v>136800</v>
      </c>
      <c r="H61" s="55">
        <v>2</v>
      </c>
      <c r="I61" s="18">
        <v>136800</v>
      </c>
      <c r="J61" s="121"/>
      <c r="K61" s="142"/>
    </row>
    <row r="62" spans="1:11" ht="14.5" x14ac:dyDescent="0.35">
      <c r="A62" s="19"/>
      <c r="B62" s="51" t="s">
        <v>50</v>
      </c>
      <c r="C62" s="64"/>
      <c r="D62" s="141">
        <f>SUM(D8:D61)</f>
        <v>192</v>
      </c>
      <c r="E62" s="143">
        <f>SUM(E8:E61)</f>
        <v>8937200.0399999991</v>
      </c>
      <c r="F62" s="141">
        <f t="shared" ref="F62:I62" si="0">SUM(F8:F61)</f>
        <v>194</v>
      </c>
      <c r="G62" s="141">
        <f t="shared" si="0"/>
        <v>8865285</v>
      </c>
      <c r="H62" s="141">
        <f t="shared" si="0"/>
        <v>196</v>
      </c>
      <c r="I62" s="141">
        <f t="shared" si="0"/>
        <v>9060715</v>
      </c>
      <c r="K62" s="121"/>
    </row>
    <row r="63" spans="1:11" ht="14.5" x14ac:dyDescent="0.35">
      <c r="A63" s="12"/>
      <c r="B63" s="50"/>
      <c r="C63" s="63"/>
      <c r="D63" s="55"/>
      <c r="E63" s="18"/>
      <c r="F63" s="13"/>
      <c r="G63" s="18"/>
      <c r="H63" s="13"/>
      <c r="I63" s="18"/>
    </row>
    <row r="64" spans="1:11" ht="14.5" x14ac:dyDescent="0.35">
      <c r="A64" s="12"/>
      <c r="B64" s="15" t="s">
        <v>53</v>
      </c>
      <c r="C64" s="61"/>
      <c r="D64" s="56"/>
      <c r="E64" s="17"/>
      <c r="F64" s="16"/>
      <c r="G64" s="17"/>
      <c r="H64" s="16"/>
      <c r="I64" s="17"/>
    </row>
    <row r="65" spans="1:11" ht="14.5" x14ac:dyDescent="0.35">
      <c r="A65" s="12"/>
      <c r="B65" s="52" t="s">
        <v>170</v>
      </c>
      <c r="C65" s="65"/>
      <c r="D65" s="56"/>
      <c r="E65" s="14"/>
      <c r="F65" s="16"/>
      <c r="G65" s="14"/>
      <c r="H65" s="16"/>
      <c r="I65" s="14"/>
    </row>
    <row r="66" spans="1:11" ht="14.5" x14ac:dyDescent="0.35">
      <c r="A66" s="12"/>
      <c r="B66" s="52"/>
      <c r="C66" s="65"/>
      <c r="D66" s="56"/>
      <c r="E66" s="14"/>
      <c r="F66" s="16"/>
      <c r="G66" s="14"/>
      <c r="H66" s="16"/>
      <c r="I66" s="14"/>
    </row>
    <row r="67" spans="1:11" ht="14.5" x14ac:dyDescent="0.35">
      <c r="A67" s="19"/>
      <c r="B67" s="53" t="s">
        <v>51</v>
      </c>
      <c r="C67" s="66"/>
      <c r="D67" s="58">
        <f t="shared" ref="D67:I67" si="1">SUM(D63:D66)</f>
        <v>0</v>
      </c>
      <c r="E67" s="21">
        <f t="shared" si="1"/>
        <v>0</v>
      </c>
      <c r="F67" s="20">
        <f t="shared" si="1"/>
        <v>0</v>
      </c>
      <c r="G67" s="21">
        <f t="shared" si="1"/>
        <v>0</v>
      </c>
      <c r="H67" s="20">
        <f t="shared" si="1"/>
        <v>0</v>
      </c>
      <c r="I67" s="21">
        <f t="shared" si="1"/>
        <v>0</v>
      </c>
      <c r="K67" s="142"/>
    </row>
    <row r="68" spans="1:11" ht="14.5" x14ac:dyDescent="0.35">
      <c r="A68" s="12"/>
      <c r="B68" s="50"/>
      <c r="C68" s="63"/>
      <c r="D68" s="55"/>
      <c r="E68" s="18"/>
      <c r="F68" s="13"/>
      <c r="G68" s="18"/>
      <c r="H68" s="13"/>
      <c r="I68" s="18"/>
    </row>
    <row r="69" spans="1:11" ht="15" thickBot="1" x14ac:dyDescent="0.4">
      <c r="A69" s="22"/>
      <c r="B69" s="54" t="str">
        <f>B6</f>
        <v>Anguilla Air and Sea Ports Authority</v>
      </c>
      <c r="C69" s="67"/>
      <c r="D69" s="59">
        <f t="shared" ref="D69:I69" si="2">+D67+D62</f>
        <v>192</v>
      </c>
      <c r="E69" s="24">
        <f t="shared" si="2"/>
        <v>8937200.0399999991</v>
      </c>
      <c r="F69" s="23">
        <f t="shared" si="2"/>
        <v>194</v>
      </c>
      <c r="G69" s="24">
        <f t="shared" si="2"/>
        <v>8865285</v>
      </c>
      <c r="H69" s="23">
        <f t="shared" si="2"/>
        <v>196</v>
      </c>
      <c r="I69" s="24">
        <f t="shared" si="2"/>
        <v>9060715</v>
      </c>
    </row>
    <row r="70" spans="1:11" x14ac:dyDescent="0.4">
      <c r="A70" s="25"/>
      <c r="B70" s="25"/>
      <c r="C70" s="25"/>
      <c r="D70" s="26"/>
      <c r="E70" s="27"/>
      <c r="F70" s="26"/>
      <c r="G70" s="27"/>
    </row>
    <row r="71" spans="1:11" x14ac:dyDescent="0.4">
      <c r="G71" s="121"/>
    </row>
  </sheetData>
  <sheetProtection algorithmName="SHA-512" hashValue="jJlnxhd2y4Dea3cixRneJJiOIEocRGChb9frNHBET9H3k1CYhRVM2ahU2aXqYuK5NpvDb0CWDFTHE2pncU6T9A==" saltValue="hnS82D/W+NppS8QUH/FBJQ==" spinCount="100000" sheet="1" formatCells="0" formatColumns="0" formatRows="0" insertColumns="0" insertRows="0" insertHyperlinks="0" deleteColumns="0" deleteRows="0" autoFilter="0" pivotTables="0"/>
  <mergeCells count="6">
    <mergeCell ref="H5:I5"/>
    <mergeCell ref="A1:G1"/>
    <mergeCell ref="A2:G2"/>
    <mergeCell ref="A3:G3"/>
    <mergeCell ref="D5:E5"/>
    <mergeCell ref="F5:G5"/>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topLeftCell="A21" workbookViewId="0">
      <selection activeCell="M26" sqref="M26"/>
    </sheetView>
  </sheetViews>
  <sheetFormatPr defaultRowHeight="14.5" x14ac:dyDescent="0.35"/>
  <cols>
    <col min="1" max="1" width="9.26953125" style="46" bestFit="1" customWidth="1"/>
    <col min="2" max="3" width="9.1796875" style="46"/>
    <col min="4" max="4" width="9.1796875" style="46" customWidth="1"/>
    <col min="5" max="5" width="14.7265625" style="46" customWidth="1"/>
    <col min="6" max="6" width="12.54296875" style="46" customWidth="1"/>
    <col min="7" max="7" width="13.7265625" style="46" customWidth="1"/>
    <col min="8" max="8" width="12.81640625" style="46" bestFit="1" customWidth="1"/>
    <col min="9" max="9" width="14.54296875" style="46" customWidth="1"/>
    <col min="10" max="10" width="12.81640625" style="46" customWidth="1"/>
    <col min="11" max="12" width="14.54296875" style="46" customWidth="1"/>
  </cols>
  <sheetData>
    <row r="1" spans="1:13" s="15" customFormat="1" ht="15.5" x14ac:dyDescent="0.35">
      <c r="A1" s="158" t="s">
        <v>52</v>
      </c>
      <c r="B1" s="158"/>
      <c r="C1" s="158"/>
      <c r="D1" s="158"/>
      <c r="E1" s="158"/>
      <c r="F1" s="158"/>
      <c r="G1" s="158"/>
      <c r="H1" s="158"/>
      <c r="I1" s="158"/>
      <c r="J1" s="158"/>
      <c r="K1" s="158"/>
      <c r="L1" s="158"/>
    </row>
    <row r="2" spans="1:13" s="15" customFormat="1" ht="15.5" x14ac:dyDescent="0.35">
      <c r="A2" s="159" t="s">
        <v>87</v>
      </c>
      <c r="B2" s="159"/>
      <c r="C2" s="159"/>
      <c r="D2" s="159"/>
      <c r="E2" s="159"/>
      <c r="F2" s="159"/>
      <c r="G2" s="159"/>
      <c r="H2" s="159"/>
      <c r="I2" s="159"/>
      <c r="J2" s="159"/>
      <c r="K2" s="159"/>
      <c r="L2" s="159"/>
    </row>
    <row r="3" spans="1:13" ht="15" customHeight="1" x14ac:dyDescent="0.35">
      <c r="A3" s="159" t="s">
        <v>115</v>
      </c>
      <c r="B3" s="159"/>
      <c r="C3" s="159"/>
      <c r="D3" s="159"/>
      <c r="E3" s="159"/>
      <c r="F3" s="159"/>
      <c r="G3" s="159"/>
      <c r="H3" s="159"/>
      <c r="I3" s="159"/>
      <c r="J3" s="159"/>
      <c r="K3" s="159"/>
      <c r="L3" s="159"/>
    </row>
    <row r="4" spans="1:13" ht="15" customHeight="1" thickBot="1" x14ac:dyDescent="0.4">
      <c r="A4" s="29"/>
      <c r="B4" s="30"/>
      <c r="C4" s="31"/>
      <c r="D4" s="32"/>
      <c r="E4" s="32"/>
      <c r="F4" s="33"/>
      <c r="G4" s="33"/>
      <c r="H4" s="33"/>
      <c r="I4" s="33"/>
      <c r="J4" s="33"/>
      <c r="K4" s="33"/>
      <c r="L4" s="33"/>
    </row>
    <row r="5" spans="1:13" ht="15" customHeight="1" x14ac:dyDescent="0.35">
      <c r="A5" s="165" t="s">
        <v>54</v>
      </c>
      <c r="B5" s="166"/>
      <c r="C5" s="166"/>
      <c r="D5" s="166"/>
      <c r="E5" s="166"/>
      <c r="F5" s="166"/>
      <c r="G5" s="166"/>
      <c r="H5" s="166"/>
      <c r="I5" s="166"/>
      <c r="J5" s="166"/>
      <c r="K5" s="166"/>
      <c r="L5" s="167"/>
    </row>
    <row r="6" spans="1:13" ht="15" customHeight="1" x14ac:dyDescent="0.35">
      <c r="A6" s="168" t="s">
        <v>55</v>
      </c>
      <c r="B6" s="169"/>
      <c r="C6" s="169"/>
      <c r="D6" s="169"/>
      <c r="E6" s="169"/>
      <c r="F6" s="169"/>
      <c r="G6" s="169"/>
      <c r="H6" s="169"/>
      <c r="I6" s="169"/>
      <c r="J6" s="169"/>
      <c r="K6" s="169"/>
      <c r="L6" s="170"/>
    </row>
    <row r="7" spans="1:13" ht="53.25" customHeight="1" x14ac:dyDescent="0.35">
      <c r="A7" s="162" t="s">
        <v>171</v>
      </c>
      <c r="B7" s="163"/>
      <c r="C7" s="163"/>
      <c r="D7" s="163"/>
      <c r="E7" s="163"/>
      <c r="F7" s="163"/>
      <c r="G7" s="163"/>
      <c r="H7" s="163"/>
      <c r="I7" s="163"/>
      <c r="J7" s="163"/>
      <c r="K7" s="163"/>
      <c r="L7" s="164"/>
    </row>
    <row r="8" spans="1:13" ht="15" customHeight="1" x14ac:dyDescent="0.35">
      <c r="A8" s="173" t="s">
        <v>56</v>
      </c>
      <c r="B8" s="174"/>
      <c r="C8" s="174"/>
      <c r="D8" s="174"/>
      <c r="E8" s="174"/>
      <c r="F8" s="174"/>
      <c r="G8" s="174"/>
      <c r="H8" s="174"/>
      <c r="I8" s="174"/>
      <c r="J8" s="174"/>
      <c r="K8" s="174"/>
      <c r="L8" s="175"/>
    </row>
    <row r="9" spans="1:13" ht="76.5" customHeight="1" x14ac:dyDescent="0.35">
      <c r="A9" s="176" t="s">
        <v>172</v>
      </c>
      <c r="B9" s="177"/>
      <c r="C9" s="177"/>
      <c r="D9" s="177"/>
      <c r="E9" s="177"/>
      <c r="F9" s="177"/>
      <c r="G9" s="177"/>
      <c r="H9" s="177"/>
      <c r="I9" s="177"/>
      <c r="J9" s="177"/>
      <c r="K9" s="177"/>
      <c r="L9" s="178"/>
    </row>
    <row r="10" spans="1:13" ht="15" customHeight="1" x14ac:dyDescent="0.35">
      <c r="A10" s="179" t="s">
        <v>70</v>
      </c>
      <c r="B10" s="180"/>
      <c r="C10" s="180"/>
      <c r="D10" s="180"/>
      <c r="E10" s="180"/>
      <c r="F10" s="180"/>
      <c r="G10" s="180"/>
      <c r="H10" s="180"/>
      <c r="I10" s="180"/>
      <c r="J10" s="180"/>
      <c r="K10" s="180"/>
      <c r="L10" s="181"/>
    </row>
    <row r="11" spans="1:13" ht="44.25" customHeight="1" x14ac:dyDescent="0.35">
      <c r="A11" s="74"/>
      <c r="B11" s="182" t="s">
        <v>57</v>
      </c>
      <c r="C11" s="182"/>
      <c r="D11" s="182"/>
      <c r="E11" s="182"/>
      <c r="F11" s="75">
        <v>2019</v>
      </c>
      <c r="G11" s="75" t="s">
        <v>71</v>
      </c>
      <c r="H11" s="75" t="s">
        <v>72</v>
      </c>
      <c r="I11" s="75" t="s">
        <v>73</v>
      </c>
      <c r="J11" s="75" t="s">
        <v>74</v>
      </c>
      <c r="K11" s="75" t="s">
        <v>75</v>
      </c>
      <c r="L11" s="76" t="s">
        <v>76</v>
      </c>
    </row>
    <row r="12" spans="1:13" ht="15" customHeight="1" x14ac:dyDescent="0.35">
      <c r="A12" s="183" t="s">
        <v>58</v>
      </c>
      <c r="B12" s="184"/>
      <c r="C12" s="184"/>
      <c r="D12" s="184"/>
      <c r="E12" s="184"/>
      <c r="F12" s="34">
        <f>'[1]Statutory Body Budget'!E49</f>
        <v>355659.46</v>
      </c>
      <c r="G12" s="34">
        <f>'[1]Statutory Body Budget'!G49</f>
        <v>62573.119999999995</v>
      </c>
      <c r="H12" s="34">
        <f>'[1]Statutory Body Budget'!F49</f>
        <v>131750</v>
      </c>
      <c r="I12" s="34">
        <f>'[1]Statutory Body Budget'!H49</f>
        <v>251132.88</v>
      </c>
      <c r="J12" s="34">
        <f>'[1]Statutory Body Budget'!I49</f>
        <v>860688.2</v>
      </c>
      <c r="K12" s="34">
        <f>'[1]Statutory Body Budget'!J49</f>
        <v>0</v>
      </c>
      <c r="L12" s="47">
        <f>'[1]Statutory Body Budget'!K49</f>
        <v>0</v>
      </c>
    </row>
    <row r="13" spans="1:13" ht="15" customHeight="1" x14ac:dyDescent="0.35">
      <c r="A13" s="183" t="s">
        <v>59</v>
      </c>
      <c r="B13" s="184"/>
      <c r="C13" s="184"/>
      <c r="D13" s="184"/>
      <c r="E13" s="184"/>
      <c r="F13" s="34">
        <f>'[1]Statutory Body Budget'!E51</f>
        <v>14934747.960000003</v>
      </c>
      <c r="G13" s="34">
        <f>'[1]Statutory Body Budget'!G51</f>
        <v>13093085.880000001</v>
      </c>
      <c r="H13" s="34">
        <f>'[1]Statutory Body Budget'!F51</f>
        <v>13073111</v>
      </c>
      <c r="I13" s="34">
        <f>'[1]Statutory Body Budget'!H51</f>
        <v>12620607.039999999</v>
      </c>
      <c r="J13" s="34">
        <f>'[1]Statutory Body Budget'!I51</f>
        <v>14099318.039999999</v>
      </c>
      <c r="K13" s="34">
        <f>'[1]Statutory Body Budget'!J51</f>
        <v>0</v>
      </c>
      <c r="L13" s="35">
        <f>'[1]Statutory Body Budget'!K51</f>
        <v>0</v>
      </c>
      <c r="M13" s="15"/>
    </row>
    <row r="14" spans="1:13" ht="15" customHeight="1" x14ac:dyDescent="0.35">
      <c r="A14" s="185" t="s">
        <v>60</v>
      </c>
      <c r="B14" s="186"/>
      <c r="C14" s="186"/>
      <c r="D14" s="186"/>
      <c r="E14" s="186"/>
      <c r="F14" s="48">
        <f t="shared" ref="F14:L14" si="0">F12+F13</f>
        <v>15290407.420000004</v>
      </c>
      <c r="G14" s="48">
        <f t="shared" si="0"/>
        <v>13155659</v>
      </c>
      <c r="H14" s="48">
        <f t="shared" si="0"/>
        <v>13204861</v>
      </c>
      <c r="I14" s="48">
        <f t="shared" si="0"/>
        <v>12871739.92</v>
      </c>
      <c r="J14" s="48">
        <f t="shared" si="0"/>
        <v>14960006.239999998</v>
      </c>
      <c r="K14" s="48">
        <f t="shared" si="0"/>
        <v>0</v>
      </c>
      <c r="L14" s="49">
        <f t="shared" si="0"/>
        <v>0</v>
      </c>
    </row>
    <row r="15" spans="1:13" ht="15" customHeight="1" x14ac:dyDescent="0.35">
      <c r="A15" s="187" t="s">
        <v>61</v>
      </c>
      <c r="B15" s="188"/>
      <c r="C15" s="188"/>
      <c r="D15" s="188"/>
      <c r="E15" s="188"/>
      <c r="F15" s="188"/>
      <c r="G15" s="188"/>
      <c r="H15" s="188"/>
      <c r="I15" s="188"/>
      <c r="J15" s="188"/>
      <c r="K15" s="188"/>
      <c r="L15" s="189"/>
    </row>
    <row r="16" spans="1:13" ht="15" customHeight="1" x14ac:dyDescent="0.35">
      <c r="A16" s="171" t="s">
        <v>62</v>
      </c>
      <c r="B16" s="172"/>
      <c r="C16" s="172"/>
      <c r="D16" s="172"/>
      <c r="E16" s="172"/>
      <c r="F16" s="122">
        <v>932804</v>
      </c>
      <c r="G16" s="122">
        <v>810800</v>
      </c>
      <c r="H16" s="122">
        <v>810800</v>
      </c>
      <c r="I16" s="122">
        <v>897073.84</v>
      </c>
      <c r="J16" s="122">
        <v>797077.84</v>
      </c>
      <c r="K16" s="140"/>
      <c r="L16" s="78"/>
    </row>
    <row r="17" spans="1:12" ht="15" customHeight="1" x14ac:dyDescent="0.35">
      <c r="A17" s="171" t="s">
        <v>63</v>
      </c>
      <c r="B17" s="172"/>
      <c r="C17" s="172"/>
      <c r="D17" s="172"/>
      <c r="E17" s="172"/>
      <c r="F17" s="122">
        <v>8450715</v>
      </c>
      <c r="G17" s="122">
        <v>8450715</v>
      </c>
      <c r="H17" s="122">
        <v>8450715</v>
      </c>
      <c r="I17" s="122">
        <v>8041327.1999999993</v>
      </c>
      <c r="J17" s="122">
        <v>7911168.1600000001</v>
      </c>
      <c r="K17" s="140"/>
      <c r="L17" s="78"/>
    </row>
    <row r="18" spans="1:12" ht="15" customHeight="1" x14ac:dyDescent="0.35">
      <c r="A18" s="171" t="s">
        <v>64</v>
      </c>
      <c r="B18" s="172"/>
      <c r="C18" s="172"/>
      <c r="D18" s="172"/>
      <c r="E18" s="172"/>
      <c r="F18" s="122">
        <v>159912</v>
      </c>
      <c r="G18" s="122">
        <v>159912</v>
      </c>
      <c r="H18" s="122">
        <v>159912</v>
      </c>
      <c r="I18" s="122">
        <v>228954</v>
      </c>
      <c r="J18" s="122">
        <v>228954</v>
      </c>
      <c r="K18" s="71"/>
      <c r="L18" s="78"/>
    </row>
    <row r="19" spans="1:12" ht="15" customHeight="1" x14ac:dyDescent="0.35">
      <c r="A19" s="171"/>
      <c r="B19" s="172"/>
      <c r="C19" s="172"/>
      <c r="D19" s="172"/>
      <c r="E19" s="172"/>
      <c r="F19" s="122">
        <v>0</v>
      </c>
      <c r="G19" s="122">
        <v>0</v>
      </c>
      <c r="H19" s="122">
        <v>0</v>
      </c>
      <c r="I19" s="122">
        <v>0</v>
      </c>
      <c r="J19" s="122">
        <v>0</v>
      </c>
      <c r="K19" s="122">
        <v>0</v>
      </c>
      <c r="L19" s="78"/>
    </row>
    <row r="20" spans="1:12" ht="15" customHeight="1" x14ac:dyDescent="0.35">
      <c r="A20" s="190" t="s">
        <v>65</v>
      </c>
      <c r="B20" s="191"/>
      <c r="C20" s="191"/>
      <c r="D20" s="191"/>
      <c r="E20" s="191"/>
      <c r="F20" s="123">
        <f>SUM(F16:F19)</f>
        <v>9543431</v>
      </c>
      <c r="G20" s="123">
        <f t="shared" ref="G20:L20" si="1">SUM(G16:G19)</f>
        <v>9421427</v>
      </c>
      <c r="H20" s="123">
        <f t="shared" si="1"/>
        <v>9421427</v>
      </c>
      <c r="I20" s="123">
        <f t="shared" si="1"/>
        <v>9167355.0399999991</v>
      </c>
      <c r="J20" s="123">
        <f t="shared" si="1"/>
        <v>8937200</v>
      </c>
      <c r="K20" s="69">
        <f t="shared" si="1"/>
        <v>0</v>
      </c>
      <c r="L20" s="70">
        <f t="shared" si="1"/>
        <v>0</v>
      </c>
    </row>
    <row r="21" spans="1:12" ht="15" customHeight="1" x14ac:dyDescent="0.35">
      <c r="A21" s="192" t="s">
        <v>66</v>
      </c>
      <c r="B21" s="193"/>
      <c r="C21" s="193"/>
      <c r="D21" s="193"/>
      <c r="E21" s="193"/>
      <c r="F21" s="193"/>
      <c r="G21" s="193"/>
      <c r="H21" s="193"/>
      <c r="I21" s="193"/>
      <c r="J21" s="193"/>
      <c r="K21" s="193"/>
      <c r="L21" s="194"/>
    </row>
    <row r="22" spans="1:12" ht="15" customHeight="1" x14ac:dyDescent="0.35">
      <c r="A22" s="195" t="s">
        <v>88</v>
      </c>
      <c r="B22" s="196"/>
      <c r="C22" s="196"/>
      <c r="D22" s="196"/>
      <c r="E22" s="196"/>
      <c r="F22" s="196"/>
      <c r="G22" s="196" t="s">
        <v>89</v>
      </c>
      <c r="H22" s="196"/>
      <c r="I22" s="196"/>
      <c r="J22" s="196"/>
      <c r="K22" s="196"/>
      <c r="L22" s="197"/>
    </row>
    <row r="23" spans="1:12" ht="29.25" customHeight="1" x14ac:dyDescent="0.35">
      <c r="A23" s="198" t="s">
        <v>173</v>
      </c>
      <c r="B23" s="199"/>
      <c r="C23" s="199"/>
      <c r="D23" s="199"/>
      <c r="E23" s="199"/>
      <c r="F23" s="200"/>
      <c r="G23" s="201" t="s">
        <v>174</v>
      </c>
      <c r="H23" s="199"/>
      <c r="I23" s="199"/>
      <c r="J23" s="199"/>
      <c r="K23" s="199"/>
      <c r="L23" s="202"/>
    </row>
    <row r="24" spans="1:12" ht="38.25" customHeight="1" x14ac:dyDescent="0.35">
      <c r="A24" s="205" t="s">
        <v>175</v>
      </c>
      <c r="B24" s="206"/>
      <c r="C24" s="206"/>
      <c r="D24" s="206"/>
      <c r="E24" s="206"/>
      <c r="F24" s="207"/>
      <c r="G24" s="208" t="s">
        <v>176</v>
      </c>
      <c r="H24" s="206"/>
      <c r="I24" s="206"/>
      <c r="J24" s="206"/>
      <c r="K24" s="206"/>
      <c r="L24" s="209"/>
    </row>
    <row r="25" spans="1:12" ht="15" customHeight="1" x14ac:dyDescent="0.35">
      <c r="A25" s="187" t="s">
        <v>77</v>
      </c>
      <c r="B25" s="210"/>
      <c r="C25" s="210"/>
      <c r="D25" s="210"/>
      <c r="E25" s="210"/>
      <c r="F25" s="210"/>
      <c r="G25" s="210"/>
      <c r="H25" s="210"/>
      <c r="I25" s="210"/>
      <c r="J25" s="210"/>
      <c r="K25" s="210"/>
      <c r="L25" s="211"/>
    </row>
    <row r="26" spans="1:12" ht="28.5" customHeight="1" x14ac:dyDescent="0.35">
      <c r="A26" s="183" t="s">
        <v>177</v>
      </c>
      <c r="B26" s="184"/>
      <c r="C26" s="184"/>
      <c r="D26" s="184"/>
      <c r="E26" s="184"/>
      <c r="F26" s="184"/>
      <c r="G26" s="184"/>
      <c r="H26" s="184"/>
      <c r="I26" s="184"/>
      <c r="J26" s="184"/>
      <c r="K26" s="184"/>
      <c r="L26" s="212"/>
    </row>
    <row r="27" spans="1:12" ht="16.5" customHeight="1" x14ac:dyDescent="0.35">
      <c r="A27" s="183" t="s">
        <v>178</v>
      </c>
      <c r="B27" s="184"/>
      <c r="C27" s="184"/>
      <c r="D27" s="184"/>
      <c r="E27" s="184"/>
      <c r="F27" s="184"/>
      <c r="G27" s="184"/>
      <c r="H27" s="184"/>
      <c r="I27" s="184"/>
      <c r="J27" s="184"/>
      <c r="K27" s="184"/>
      <c r="L27" s="212"/>
    </row>
    <row r="28" spans="1:12" ht="30" customHeight="1" x14ac:dyDescent="0.35">
      <c r="A28" s="183" t="s">
        <v>179</v>
      </c>
      <c r="B28" s="184"/>
      <c r="C28" s="184"/>
      <c r="D28" s="184"/>
      <c r="E28" s="184"/>
      <c r="F28" s="184"/>
      <c r="G28" s="184"/>
      <c r="H28" s="184"/>
      <c r="I28" s="184"/>
      <c r="J28" s="184"/>
      <c r="K28" s="184"/>
      <c r="L28" s="212"/>
    </row>
    <row r="29" spans="1:12" ht="28.5" customHeight="1" x14ac:dyDescent="0.35">
      <c r="A29" s="213" t="s">
        <v>67</v>
      </c>
      <c r="B29" s="214"/>
      <c r="C29" s="214"/>
      <c r="D29" s="214"/>
      <c r="E29" s="214"/>
      <c r="F29" s="72" t="s">
        <v>78</v>
      </c>
      <c r="G29" s="72" t="s">
        <v>79</v>
      </c>
      <c r="H29" s="72" t="s">
        <v>80</v>
      </c>
      <c r="I29" s="72" t="s">
        <v>81</v>
      </c>
      <c r="J29" s="72" t="s">
        <v>82</v>
      </c>
      <c r="K29" s="72" t="s">
        <v>83</v>
      </c>
      <c r="L29" s="73" t="s">
        <v>84</v>
      </c>
    </row>
    <row r="30" spans="1:12" ht="15" customHeight="1" x14ac:dyDescent="0.35">
      <c r="A30" s="215" t="s">
        <v>68</v>
      </c>
      <c r="B30" s="216"/>
      <c r="C30" s="216"/>
      <c r="D30" s="216"/>
      <c r="E30" s="216"/>
      <c r="F30" s="216"/>
      <c r="G30" s="216"/>
      <c r="H30" s="216"/>
      <c r="I30" s="217"/>
      <c r="J30" s="217"/>
      <c r="K30" s="217"/>
      <c r="L30" s="218"/>
    </row>
    <row r="31" spans="1:12" ht="15" customHeight="1" x14ac:dyDescent="0.35">
      <c r="A31" s="219" t="s">
        <v>180</v>
      </c>
      <c r="B31" s="220"/>
      <c r="C31" s="220"/>
      <c r="D31" s="220"/>
      <c r="E31" s="220"/>
      <c r="F31" s="77"/>
      <c r="G31" s="77"/>
      <c r="H31" s="77"/>
      <c r="I31" s="77"/>
      <c r="J31" s="77"/>
      <c r="K31" s="77"/>
      <c r="L31" s="36"/>
    </row>
    <row r="32" spans="1:12" ht="15" customHeight="1" x14ac:dyDescent="0.35">
      <c r="A32" s="219" t="s">
        <v>181</v>
      </c>
      <c r="B32" s="220"/>
      <c r="C32" s="220"/>
      <c r="D32" s="220"/>
      <c r="E32" s="220"/>
      <c r="F32" s="77"/>
      <c r="G32" s="77"/>
      <c r="H32" s="77"/>
      <c r="I32" s="77"/>
      <c r="J32" s="128">
        <v>44561</v>
      </c>
      <c r="K32" s="77"/>
      <c r="L32" s="36"/>
    </row>
    <row r="33" spans="1:12" ht="15" customHeight="1" x14ac:dyDescent="0.35">
      <c r="A33" s="219" t="s">
        <v>182</v>
      </c>
      <c r="B33" s="220"/>
      <c r="C33" s="220"/>
      <c r="D33" s="220"/>
      <c r="E33" s="220"/>
      <c r="F33" s="71"/>
      <c r="G33" s="71"/>
      <c r="H33" s="71"/>
      <c r="I33" s="71"/>
      <c r="J33" s="128">
        <v>44561</v>
      </c>
      <c r="K33" s="71"/>
      <c r="L33" s="78"/>
    </row>
    <row r="34" spans="1:12" ht="15" customHeight="1" x14ac:dyDescent="0.35">
      <c r="A34" s="203" t="s">
        <v>183</v>
      </c>
      <c r="B34" s="204"/>
      <c r="C34" s="204"/>
      <c r="D34" s="204"/>
      <c r="E34" s="204"/>
      <c r="F34" s="37"/>
      <c r="G34" s="37"/>
      <c r="H34" s="37"/>
      <c r="I34" s="37"/>
      <c r="J34" s="127">
        <v>44255</v>
      </c>
      <c r="K34" s="37"/>
      <c r="L34" s="38"/>
    </row>
    <row r="35" spans="1:12" ht="15" customHeight="1" x14ac:dyDescent="0.35">
      <c r="A35" s="215" t="s">
        <v>69</v>
      </c>
      <c r="B35" s="216"/>
      <c r="C35" s="216"/>
      <c r="D35" s="216"/>
      <c r="E35" s="216"/>
      <c r="F35" s="216"/>
      <c r="G35" s="216"/>
      <c r="H35" s="216"/>
      <c r="I35" s="217"/>
      <c r="J35" s="217"/>
      <c r="K35" s="217"/>
      <c r="L35" s="218"/>
    </row>
    <row r="36" spans="1:12" ht="28.5" customHeight="1" x14ac:dyDescent="0.35">
      <c r="A36" s="219" t="s">
        <v>184</v>
      </c>
      <c r="B36" s="220"/>
      <c r="C36" s="220"/>
      <c r="D36" s="220"/>
      <c r="E36" s="220"/>
      <c r="F36" s="39"/>
      <c r="G36" s="39"/>
      <c r="H36" s="39"/>
      <c r="I36" s="39"/>
      <c r="J36" s="39"/>
      <c r="K36" s="39"/>
      <c r="L36" s="40"/>
    </row>
    <row r="37" spans="1:12" ht="27" customHeight="1" x14ac:dyDescent="0.35">
      <c r="A37" s="219" t="s">
        <v>185</v>
      </c>
      <c r="B37" s="220"/>
      <c r="C37" s="220"/>
      <c r="D37" s="220"/>
      <c r="E37" s="220"/>
      <c r="F37" s="39"/>
      <c r="G37" s="39"/>
      <c r="H37" s="39"/>
      <c r="I37" s="39"/>
      <c r="J37" s="39"/>
      <c r="K37" s="39"/>
      <c r="L37" s="40"/>
    </row>
    <row r="38" spans="1:12" ht="26.25" customHeight="1" x14ac:dyDescent="0.35">
      <c r="A38" s="219" t="s">
        <v>186</v>
      </c>
      <c r="B38" s="220"/>
      <c r="C38" s="220"/>
      <c r="D38" s="220"/>
      <c r="E38" s="220"/>
      <c r="F38" s="41"/>
      <c r="G38" s="41"/>
      <c r="H38" s="41"/>
      <c r="I38" s="41"/>
      <c r="J38" s="41"/>
      <c r="K38" s="41"/>
      <c r="L38" s="42"/>
    </row>
    <row r="39" spans="1:12" ht="48" customHeight="1" thickBot="1" x14ac:dyDescent="0.4">
      <c r="A39" s="221" t="s">
        <v>85</v>
      </c>
      <c r="B39" s="222"/>
      <c r="C39" s="222"/>
      <c r="D39" s="222"/>
      <c r="E39" s="222"/>
      <c r="F39" s="43"/>
      <c r="G39" s="43"/>
      <c r="H39" s="43"/>
      <c r="I39" s="44"/>
      <c r="J39" s="44"/>
      <c r="K39" s="44"/>
      <c r="L39" s="45"/>
    </row>
  </sheetData>
  <sheetProtection algorithmName="SHA-512" hashValue="dYcrKdb6QFceCHPaehgN6+KGS3U0LhiRB2sDHACkJyruIA7vPH+/zvB+YYKQ4wuwhxCe/sdBiLoY/4lwZ5WeVw==" saltValue="M2b0Cu9e/Mkicw8OVG+fGw==" spinCount="100000" sheet="1" formatCells="0" formatColumns="0" formatRows="0" insertColumns="0" insertRows="0" insertHyperlinks="0" deleteColumns="0" deleteRows="0" autoFilter="0" pivotTables="0"/>
  <mergeCells count="41">
    <mergeCell ref="A35:L35"/>
    <mergeCell ref="A36:E36"/>
    <mergeCell ref="A37:E37"/>
    <mergeCell ref="A38:E38"/>
    <mergeCell ref="A39:E39"/>
    <mergeCell ref="A34:E34"/>
    <mergeCell ref="A24:F24"/>
    <mergeCell ref="G24:L24"/>
    <mergeCell ref="A25:L25"/>
    <mergeCell ref="A26:L26"/>
    <mergeCell ref="A27:L27"/>
    <mergeCell ref="A28:L28"/>
    <mergeCell ref="A29:E29"/>
    <mergeCell ref="A30:L30"/>
    <mergeCell ref="A31:E31"/>
    <mergeCell ref="A32:E32"/>
    <mergeCell ref="A33:E33"/>
    <mergeCell ref="A20:E20"/>
    <mergeCell ref="A21:L21"/>
    <mergeCell ref="A22:F22"/>
    <mergeCell ref="G22:L22"/>
    <mergeCell ref="A23:F23"/>
    <mergeCell ref="G23:L23"/>
    <mergeCell ref="A19:E19"/>
    <mergeCell ref="A8:L8"/>
    <mergeCell ref="A9:L9"/>
    <mergeCell ref="A10:L10"/>
    <mergeCell ref="B11:E11"/>
    <mergeCell ref="A12:E12"/>
    <mergeCell ref="A13:E13"/>
    <mergeCell ref="A14:E14"/>
    <mergeCell ref="A15:L15"/>
    <mergeCell ref="A16:E16"/>
    <mergeCell ref="A17:E17"/>
    <mergeCell ref="A18:E18"/>
    <mergeCell ref="A7:L7"/>
    <mergeCell ref="A1:L1"/>
    <mergeCell ref="A2:L2"/>
    <mergeCell ref="A3:L3"/>
    <mergeCell ref="A5:L5"/>
    <mergeCell ref="A6:L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Statutory Body Budget</vt:lpstr>
      <vt:lpstr>Statutory Body HR</vt:lpstr>
      <vt:lpstr>Statutory Body KPI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GoA</dc:creator>
  <cp:lastModifiedBy>Marisa Harding Hodge</cp:lastModifiedBy>
  <cp:lastPrinted>2021-02-11T15:39:47Z</cp:lastPrinted>
  <dcterms:created xsi:type="dcterms:W3CDTF">2020-08-17T12:56:08Z</dcterms:created>
  <dcterms:modified xsi:type="dcterms:W3CDTF">2021-02-15T14:41:05Z</dcterms:modified>
</cp:coreProperties>
</file>